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мои документы Нижнегридино\БЮДЖЕТ 2025 НИЖ\Бюджетная роспись\01.01.2025\"/>
    </mc:Choice>
  </mc:AlternateContent>
  <xr:revisionPtr revIDLastSave="0" documentId="13_ncr:1_{B8A06011-DED2-4D6D-B801-D95EB6CDD38C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Приложение 9" sheetId="4" r:id="rId1"/>
  </sheets>
  <definedNames>
    <definedName name="Excel_BuiltIn_Print_Area_5">#REF!</definedName>
    <definedName name="Excel_BuiltIn_Print_Area_6">#REF!</definedName>
    <definedName name="Excel_BuiltIn_Print_Titles_5">#REF!</definedName>
    <definedName name="Excel_BuiltIn_Print_Titles_6">#REF!</definedName>
    <definedName name="О_ПРОВЕДЕНИИ_ОБЛАСТНЫХ_КОНКУРСОВ_ПРОФЕССИОНАЛЬНОГО_МАСТЕРСТВА__ЛУЧШИЙ_ПО_ПРОФЕССИИ__ПО_ПРОФЕССИЯМ__ТОКАРЬ____ФРЕЗЕРОВЩИК__И__СВАРЩИК">#REF!</definedName>
    <definedName name="О_ПРОВЕДЕНИИ_ОБЛАСТНЫХ_КОНКУРСОВ_ПРОФЕССИОНАЛЬНОГО_МАСТЕРСТВА__ЛУЧШИЙ_ПО_ПРОФЕССИИ__ПО_ПРОФЕССИЯМ__ТОКАРЬ____ФРЕЗЕРОВЩИК__И__СВАРЩИК_3">#REF!</definedName>
    <definedName name="О_ПРОВЕДЕНИИ_ОБЛАСТНЫХ_КОНКУРСОВ_ПРОФЕССИОНАЛЬНОГО_МАСТЕРСТВА__ЛУЧШИЙ_ПО_ПРОФЕССИИ__ПО_ПРОФЕССИЯМ__ТОКАРЬ____ФРЕЗЕРОВЩИК__И__СВАРЩИК_4">#REF!</definedName>
  </definedNames>
  <calcPr calcId="181029"/>
</workbook>
</file>

<file path=xl/calcChain.xml><?xml version="1.0" encoding="utf-8"?>
<calcChain xmlns="http://schemas.openxmlformats.org/spreadsheetml/2006/main">
  <c r="K46" i="4" l="1"/>
  <c r="K45" i="4" s="1"/>
  <c r="M157" i="4"/>
  <c r="M156" i="4" s="1"/>
  <c r="M155" i="4" s="1"/>
  <c r="M154" i="4" s="1"/>
  <c r="M158" i="4"/>
  <c r="L159" i="4"/>
  <c r="L158" i="4" s="1"/>
  <c r="L157" i="4" s="1"/>
  <c r="L156" i="4" s="1"/>
  <c r="L155" i="4" s="1"/>
  <c r="L154" i="4" s="1"/>
  <c r="K169" i="4"/>
  <c r="K168" i="4" s="1"/>
  <c r="K167" i="4" s="1"/>
  <c r="K166" i="4" s="1"/>
  <c r="K180" i="4"/>
  <c r="K179" i="4" s="1"/>
  <c r="K178" i="4" s="1"/>
  <c r="K199" i="4"/>
  <c r="K198" i="4" s="1"/>
  <c r="K197" i="4" s="1"/>
  <c r="K196" i="4" s="1"/>
  <c r="K195" i="4" s="1"/>
  <c r="K194" i="4" s="1"/>
  <c r="M192" i="4"/>
  <c r="M191" i="4" s="1"/>
  <c r="M190" i="4" s="1"/>
  <c r="L192" i="4"/>
  <c r="L191" i="4" s="1"/>
  <c r="L190" i="4" s="1"/>
  <c r="K192" i="4"/>
  <c r="K191" i="4" s="1"/>
  <c r="K190" i="4" s="1"/>
  <c r="K187" i="4"/>
  <c r="K186" i="4" s="1"/>
  <c r="M184" i="4"/>
  <c r="M183" i="4" s="1"/>
  <c r="M182" i="4" s="1"/>
  <c r="L184" i="4"/>
  <c r="L183" i="4" s="1"/>
  <c r="L182" i="4" s="1"/>
  <c r="L177" i="4" s="1"/>
  <c r="L176" i="4" s="1"/>
  <c r="L175" i="4" s="1"/>
  <c r="L174" i="4" s="1"/>
  <c r="L173" i="4" s="1"/>
  <c r="L172" i="4" s="1"/>
  <c r="L171" i="4" s="1"/>
  <c r="K184" i="4"/>
  <c r="K183" i="4" s="1"/>
  <c r="I182" i="4"/>
  <c r="I177" i="4" s="1"/>
  <c r="I176" i="4" s="1"/>
  <c r="I175" i="4"/>
  <c r="I173" i="4"/>
  <c r="I172" i="4"/>
  <c r="I171" i="4" s="1"/>
  <c r="I168" i="4"/>
  <c r="I167" i="4"/>
  <c r="I166" i="4"/>
  <c r="K164" i="4"/>
  <c r="K163" i="4" s="1"/>
  <c r="K162" i="4" s="1"/>
  <c r="K161" i="4" s="1"/>
  <c r="K160" i="4" s="1"/>
  <c r="I157" i="4"/>
  <c r="I155" i="4"/>
  <c r="I154" i="4" s="1"/>
  <c r="I151" i="4"/>
  <c r="I150" i="4"/>
  <c r="I140" i="4"/>
  <c r="I139" i="4"/>
  <c r="I138" i="4" s="1"/>
  <c r="I136" i="4" s="1"/>
  <c r="I134" i="4" s="1"/>
  <c r="I133" i="4" s="1"/>
  <c r="I132" i="4" s="1"/>
  <c r="M130" i="4"/>
  <c r="L130" i="4"/>
  <c r="K130" i="4"/>
  <c r="M128" i="4"/>
  <c r="M127" i="4" s="1"/>
  <c r="L128" i="4"/>
  <c r="L127" i="4" s="1"/>
  <c r="K128" i="4"/>
  <c r="K127" i="4" s="1"/>
  <c r="K117" i="4"/>
  <c r="K116" i="4" s="1"/>
  <c r="K115" i="4" s="1"/>
  <c r="K114" i="4" s="1"/>
  <c r="K113" i="4" s="1"/>
  <c r="K111" i="4"/>
  <c r="K110" i="4" s="1"/>
  <c r="K109" i="4" s="1"/>
  <c r="K108" i="4" s="1"/>
  <c r="K107" i="4" s="1"/>
  <c r="L105" i="4"/>
  <c r="L104" i="4" s="1"/>
  <c r="L103" i="4" s="1"/>
  <c r="L102" i="4" s="1"/>
  <c r="L101" i="4" s="1"/>
  <c r="L100" i="4" s="1"/>
  <c r="L99" i="4" s="1"/>
  <c r="I103" i="4"/>
  <c r="I102" i="4" s="1"/>
  <c r="I101" i="4" s="1"/>
  <c r="I100" i="4" s="1"/>
  <c r="I95" i="4"/>
  <c r="I94" i="4" s="1"/>
  <c r="I93" i="4" s="1"/>
  <c r="I88" i="4"/>
  <c r="I87" i="4" s="1"/>
  <c r="I86" i="4" s="1"/>
  <c r="K83" i="4"/>
  <c r="K82" i="4" s="1"/>
  <c r="K80" i="4"/>
  <c r="K79" i="4" s="1"/>
  <c r="K78" i="4" s="1"/>
  <c r="K77" i="4" s="1"/>
  <c r="K76" i="4" s="1"/>
  <c r="K75" i="4" s="1"/>
  <c r="K74" i="4" s="1"/>
  <c r="I78" i="4"/>
  <c r="I77" i="4"/>
  <c r="I76" i="4"/>
  <c r="I75" i="4"/>
  <c r="I74" i="4" s="1"/>
  <c r="I73" i="4" s="1"/>
  <c r="I71" i="4"/>
  <c r="I70" i="4"/>
  <c r="I69" i="4" s="1"/>
  <c r="I68" i="4" s="1"/>
  <c r="I67" i="4" s="1"/>
  <c r="I63" i="4"/>
  <c r="K61" i="4"/>
  <c r="K60" i="4" s="1"/>
  <c r="K59" i="4" s="1"/>
  <c r="I59" i="4"/>
  <c r="K57" i="4"/>
  <c r="K56" i="4" s="1"/>
  <c r="K55" i="4" s="1"/>
  <c r="I55" i="4"/>
  <c r="K50" i="4"/>
  <c r="K49" i="4" s="1"/>
  <c r="I44" i="4"/>
  <c r="I35" i="4" s="1"/>
  <c r="I34" i="4" s="1"/>
  <c r="K42" i="4"/>
  <c r="K41" i="4" s="1"/>
  <c r="K38" i="4"/>
  <c r="K37" i="4" s="1"/>
  <c r="M32" i="4"/>
  <c r="M31" i="4" s="1"/>
  <c r="L32" i="4"/>
  <c r="L31" i="4" s="1"/>
  <c r="K32" i="4"/>
  <c r="K31" i="4" s="1"/>
  <c r="M29" i="4"/>
  <c r="L29" i="4"/>
  <c r="K29" i="4"/>
  <c r="M27" i="4"/>
  <c r="L27" i="4"/>
  <c r="K27" i="4"/>
  <c r="I25" i="4"/>
  <c r="I24" i="4" s="1"/>
  <c r="M18" i="4"/>
  <c r="M17" i="4" s="1"/>
  <c r="L18" i="4"/>
  <c r="L17" i="4" s="1"/>
  <c r="K18" i="4"/>
  <c r="M15" i="4"/>
  <c r="M14" i="4" s="1"/>
  <c r="L15" i="4"/>
  <c r="L14" i="4" s="1"/>
  <c r="K15" i="4"/>
  <c r="I12" i="4"/>
  <c r="I11" i="4" s="1"/>
  <c r="I10" i="4" s="1"/>
  <c r="I9" i="4" s="1"/>
  <c r="I8" i="4" s="1"/>
  <c r="I5" i="4"/>
  <c r="M26" i="4" l="1"/>
  <c r="M25" i="4" s="1"/>
  <c r="M24" i="4" s="1"/>
  <c r="M23" i="4" s="1"/>
  <c r="M22" i="4" s="1"/>
  <c r="M21" i="4" s="1"/>
  <c r="M20" i="4" s="1"/>
  <c r="K54" i="4"/>
  <c r="K53" i="4" s="1"/>
  <c r="K159" i="4"/>
  <c r="K158" i="4" s="1"/>
  <c r="K157" i="4" s="1"/>
  <c r="K156" i="4" s="1"/>
  <c r="K155" i="4" s="1"/>
  <c r="K154" i="4" s="1"/>
  <c r="L126" i="4"/>
  <c r="L125" i="4" s="1"/>
  <c r="L124" i="4" s="1"/>
  <c r="L123" i="4" s="1"/>
  <c r="L122" i="4" s="1"/>
  <c r="L121" i="4" s="1"/>
  <c r="L120" i="4" s="1"/>
  <c r="L119" i="4" s="1"/>
  <c r="L13" i="4"/>
  <c r="L12" i="4" s="1"/>
  <c r="L11" i="4" s="1"/>
  <c r="L10" i="4" s="1"/>
  <c r="L9" i="4" s="1"/>
  <c r="L8" i="4" s="1"/>
  <c r="M126" i="4"/>
  <c r="M125" i="4" s="1"/>
  <c r="M124" i="4" s="1"/>
  <c r="M123" i="4" s="1"/>
  <c r="M122" i="4" s="1"/>
  <c r="M121" i="4" s="1"/>
  <c r="M120" i="4" s="1"/>
  <c r="M119" i="4" s="1"/>
  <c r="I137" i="4"/>
  <c r="K26" i="4"/>
  <c r="K25" i="4" s="1"/>
  <c r="K24" i="4" s="1"/>
  <c r="I54" i="4"/>
  <c r="I53" i="4" s="1"/>
  <c r="I22" i="4" s="1"/>
  <c r="I21" i="4" s="1"/>
  <c r="I20" i="4" s="1"/>
  <c r="I7" i="4" s="1"/>
  <c r="K36" i="4"/>
  <c r="L26" i="4"/>
  <c r="L25" i="4" s="1"/>
  <c r="L24" i="4" s="1"/>
  <c r="L23" i="4" s="1"/>
  <c r="L22" i="4" s="1"/>
  <c r="L21" i="4" s="1"/>
  <c r="L20" i="4" s="1"/>
  <c r="M13" i="4"/>
  <c r="M12" i="4" s="1"/>
  <c r="M11" i="4" s="1"/>
  <c r="M10" i="4" s="1"/>
  <c r="M9" i="4" s="1"/>
  <c r="M8" i="4" s="1"/>
  <c r="K14" i="4"/>
  <c r="K13" i="4" s="1"/>
  <c r="K12" i="4" s="1"/>
  <c r="K11" i="4" s="1"/>
  <c r="K10" i="4" s="1"/>
  <c r="K9" i="4" s="1"/>
  <c r="K8" i="4" s="1"/>
  <c r="K126" i="4"/>
  <c r="K125" i="4" s="1"/>
  <c r="K124" i="4" s="1"/>
  <c r="K123" i="4" s="1"/>
  <c r="K122" i="4" s="1"/>
  <c r="K121" i="4" s="1"/>
  <c r="K120" i="4" s="1"/>
  <c r="K119" i="4" s="1"/>
  <c r="K44" i="4"/>
  <c r="K100" i="4"/>
  <c r="K99" i="4" s="1"/>
  <c r="K73" i="4" s="1"/>
  <c r="M177" i="4"/>
  <c r="M176" i="4" s="1"/>
  <c r="M175" i="4" s="1"/>
  <c r="M174" i="4" s="1"/>
  <c r="M173" i="4" s="1"/>
  <c r="M172" i="4" s="1"/>
  <c r="M171" i="4" s="1"/>
  <c r="K17" i="4"/>
  <c r="K182" i="4"/>
  <c r="M7" i="4" l="1"/>
  <c r="M5" i="4" s="1"/>
  <c r="M201" i="4" s="1"/>
  <c r="K35" i="4"/>
  <c r="K34" i="4" s="1"/>
  <c r="K23" i="4" s="1"/>
  <c r="K22" i="4" s="1"/>
  <c r="K21" i="4" s="1"/>
  <c r="K20" i="4" s="1"/>
  <c r="K7" i="4" s="1"/>
  <c r="L7" i="4"/>
  <c r="L5" i="4" s="1"/>
  <c r="L201" i="4" s="1"/>
  <c r="K177" i="4"/>
  <c r="K176" i="4" s="1"/>
  <c r="K175" i="4" s="1"/>
  <c r="K174" i="4" s="1"/>
  <c r="K173" i="4" s="1"/>
  <c r="K172" i="4" s="1"/>
  <c r="K171" i="4" s="1"/>
  <c r="K201" i="4" l="1"/>
  <c r="K5" i="4"/>
</calcChain>
</file>

<file path=xl/sharedStrings.xml><?xml version="1.0" encoding="utf-8"?>
<sst xmlns="http://schemas.openxmlformats.org/spreadsheetml/2006/main" count="1076" uniqueCount="178">
  <si>
    <t>Раздел 2 "РАСХОДЫ"</t>
  </si>
  <si>
    <t>Наименование</t>
  </si>
  <si>
    <t>ГРБС</t>
  </si>
  <si>
    <t>Рз</t>
  </si>
  <si>
    <t>ПР</t>
  </si>
  <si>
    <t>ЦСР</t>
  </si>
  <si>
    <t>ВР</t>
  </si>
  <si>
    <t>Средства областного бюджета и средства федерального бюджета</t>
  </si>
  <si>
    <t>КОСГУ</t>
  </si>
  <si>
    <t>Расходы на 2025 год</t>
  </si>
  <si>
    <t>Расходы на 2026 год</t>
  </si>
  <si>
    <t>Расходы на 2027 год</t>
  </si>
  <si>
    <t>2</t>
  </si>
  <si>
    <t>Условно утвержденные расходы</t>
  </si>
  <si>
    <t>ОБЩЕГОСУДАРСТВЕННЫЕ ВОПРОСЫ</t>
  </si>
  <si>
    <t>001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</si>
  <si>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</si>
  <si>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</si>
  <si>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</si>
  <si>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местного самоуправления</t>
  </si>
  <si>
    <t>71 0 00 00000</t>
  </si>
  <si>
    <t>Глава муниципального образования</t>
  </si>
  <si>
    <t>71 1 00 00000</t>
  </si>
  <si>
    <t>Обеспечение деятельности и выполнение функций органов местного самоуправления</t>
  </si>
  <si>
    <t>711 00 С1402</t>
  </si>
  <si>
    <t>Расходы на выплаты персоналу в целях обеспечения выполнения функций государственными (муниципальными)органами , казенными учреждениями, органами управления государственными внебюджетными фондами</t>
  </si>
  <si>
    <t>71100 С1402</t>
  </si>
  <si>
    <t>100</t>
  </si>
  <si>
    <t>Расходы на выплаты персоналу  органов местного самоуправления</t>
  </si>
  <si>
    <t>71 100 С1402</t>
  </si>
  <si>
    <t>120</t>
  </si>
  <si>
    <t>Расходы</t>
  </si>
  <si>
    <t>121</t>
  </si>
  <si>
    <t>Оплата труда и начисления на выплаты по оплате труда</t>
  </si>
  <si>
    <t>Заработная плата</t>
  </si>
  <si>
    <t>129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</si>
  <si>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</si>
  <si>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</si>
  <si>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</si>
  <si>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730 00 00000</t>
  </si>
  <si>
    <t>Центральный аппарат органов местного самоуправления</t>
  </si>
  <si>
    <t>731 00 00000</t>
  </si>
  <si>
    <t>73100С1402</t>
  </si>
  <si>
    <t xml:space="preserve">Оплата труда </t>
  </si>
  <si>
    <t>Социальное обеспечение</t>
  </si>
  <si>
    <t>Социальные пособия и компенсации персоналу в денежной форме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</si>
  <si>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</si>
  <si>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</si>
  <si>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муниципальных нужд</t>
  </si>
  <si>
    <t>240</t>
  </si>
  <si>
    <t>Закупка товаров, работ, услуг в сфере информационно-коммуникационных технологий</t>
  </si>
  <si>
    <t>242</t>
  </si>
  <si>
    <t>Оплата работ, услуг</t>
  </si>
  <si>
    <t>Услуги связи</t>
  </si>
  <si>
    <t>Прочие работы, услуги</t>
  </si>
  <si>
    <t>Увеличение стоимости материальных запасов</t>
  </si>
  <si>
    <t>Увеличение стоимости  прочих оборотных запасов (материалов)</t>
  </si>
  <si>
    <t>Прочая закупка товаров, работ и услуг для муниципальных нужд</t>
  </si>
  <si>
    <t>244</t>
  </si>
  <si>
    <t xml:space="preserve">Работы, услуги по содержанию имущества                          </t>
  </si>
  <si>
    <t>Поступление нефинансовых активов</t>
  </si>
  <si>
    <t>Увеличение стоимости горюче-смазочных материалов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</si>
  <si>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</si>
  <si>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</si>
  <si>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</si>
  <si>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</si>
  <si>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</si>
  <si>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</si>
  <si>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Прочие расходы</t>
  </si>
  <si>
    <t>Налоги, пошлины и сборы</t>
  </si>
  <si>
    <t>Уплата прочих налогов, сборов и иных платежей</t>
  </si>
  <si>
    <t>852</t>
  </si>
  <si>
    <t>Уплата прочих  платежей</t>
  </si>
  <si>
    <t>853</t>
  </si>
  <si>
    <t>Штрафы за нарушение законодательства о налогах и сборах, законодательства о страховых взносах</t>
  </si>
  <si>
    <t>Резервные фонды</t>
  </si>
  <si>
    <t>11</t>
  </si>
  <si>
    <t>78100 00000</t>
  </si>
  <si>
    <t xml:space="preserve">Резервные фонды местных администраций </t>
  </si>
  <si>
    <t>78100С1403</t>
  </si>
  <si>
    <t>Резервные средства</t>
  </si>
  <si>
    <t>870</t>
  </si>
  <si>
    <t>Другие общегосударственные вопросы</t>
  </si>
  <si>
    <t>13</t>
  </si>
  <si>
    <t xml:space="preserve">Реализация государственных функций, связанных с общегосударственным управлением </t>
  </si>
  <si>
    <t>7600000000</t>
  </si>
  <si>
    <t>Выполнение других   обязательств государства</t>
  </si>
  <si>
    <t>761 00С1404</t>
  </si>
  <si>
    <t>иные бюджетные ассигнования</t>
  </si>
  <si>
    <t>Уплата  штрафов иных платежей</t>
  </si>
  <si>
    <t>Иные выплаты текущего характера организациям</t>
  </si>
  <si>
    <t>76100С1404</t>
  </si>
  <si>
    <t>Мероприятия в области имущественных отношений</t>
  </si>
  <si>
    <t>761 00С1467</t>
  </si>
  <si>
    <t>Мероприятия в области земельных отношений</t>
  </si>
  <si>
    <t>761 00С1468</t>
  </si>
  <si>
    <t>7700000000</t>
  </si>
  <si>
    <t>7720000000</t>
  </si>
  <si>
    <t>77200С1439</t>
  </si>
  <si>
    <t>Иные межбюджетные трансферты на осуществление переданных полномочий по организации муниципального финансового контроля</t>
  </si>
  <si>
    <t>77 2 00 П1485</t>
  </si>
  <si>
    <t>Межбюджетные трансферты</t>
  </si>
  <si>
    <t>Иные межбюджетные трансферты</t>
  </si>
  <si>
    <t xml:space="preserve">Безвозмездные перечисления бюджетам     </t>
  </si>
  <si>
    <t>Перечисления другим бюджетам бюджетной системы Российской Федерации</t>
  </si>
  <si>
    <t>Иные межбюджетные трансферты на осуществление переданных полномочий по организации внешнего муниципального финансового контроля</t>
  </si>
  <si>
    <t>77200П1484</t>
  </si>
  <si>
    <t>Национальная оборона</t>
  </si>
  <si>
    <t>Мобилизационная и вневойсковая подготовка</t>
  </si>
  <si>
    <t>03</t>
  </si>
  <si>
    <t>77 0 0000</t>
  </si>
  <si>
    <t>77 2 0000</t>
  </si>
  <si>
    <t>Осуществление первичного воинского учета на территориях где отсутствуют военные комиссариаты</t>
  </si>
  <si>
    <t>77 2 00 51180</t>
  </si>
  <si>
    <t>Фонд оплаты труда и страховые взносы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</si>
  <si>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</si>
  <si>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</si>
  <si>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</si>
  <si>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 xml:space="preserve"> </t>
  </si>
  <si>
    <t>13 0 0000</t>
  </si>
  <si>
    <t xml:space="preserve">Подпрограмма "Обеспечение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 </t>
  </si>
  <si>
    <t>13 10000000</t>
  </si>
  <si>
    <t>Основное мероприятие "Обеспечение первичных мер пожарной безопасности в границах населенных пунктов муниципального образования"</t>
  </si>
  <si>
    <t>13 1010 0000</t>
  </si>
  <si>
    <t>Расходы муниципального образования на обеспечение мер правовой и социальной защиты доброврльных пожарных и поддержки общественных обьединений пожарной охраны на территории муниципального образования</t>
  </si>
  <si>
    <t>13 101С 1415</t>
  </si>
  <si>
    <t>Национальная экономика</t>
  </si>
  <si>
    <t>Другие вопросы в области национальной экономики</t>
  </si>
  <si>
    <t>12</t>
  </si>
  <si>
    <t>150</t>
  </si>
  <si>
    <t>Подпрограмма "Содействие развитию малого и среднего предпринимательства</t>
  </si>
  <si>
    <t>151 00 00000</t>
  </si>
  <si>
    <t>Основное мероприятие "Обеспечение благоприятных условий для развития малого и среднего предпринимательства"</t>
  </si>
  <si>
    <t>Обеспечение условий для развития малого и среднего предпринимательства на территории муниципального образования</t>
  </si>
  <si>
    <t>15101С1405</t>
  </si>
  <si>
    <t>Закупка товаров, работ и услуг для обеспечения государственных (муниципальных) нужд</t>
  </si>
  <si>
    <t>Прочие работы,услуги</t>
  </si>
  <si>
    <t>Жилищно-коммунальное хозяйство</t>
  </si>
  <si>
    <t>05</t>
  </si>
  <si>
    <t>Благоустройство</t>
  </si>
  <si>
    <t>07</t>
  </si>
  <si>
    <t>073</t>
  </si>
  <si>
    <t>Основное мероприятие "Организация благоустройства территории населения"</t>
  </si>
  <si>
    <t>07301 0 0000</t>
  </si>
  <si>
    <t>Мероприятия по благоустройству</t>
  </si>
  <si>
    <t>07301С1433</t>
  </si>
  <si>
    <t>Культура, кинематография</t>
  </si>
  <si>
    <t>08</t>
  </si>
  <si>
    <t>Культура</t>
  </si>
  <si>
    <t>01 0 0000</t>
  </si>
  <si>
    <t>01 1 0000</t>
  </si>
  <si>
    <t xml:space="preserve">Расходы на обеспечение деятельности (оказание услуг) муниципальных учреждений </t>
  </si>
  <si>
    <t>0110100000</t>
  </si>
  <si>
    <t>01101С1401</t>
  </si>
  <si>
    <t>Работы, услуги по содержанию имущества</t>
  </si>
  <si>
    <t>Закупка энергетических ресурсов</t>
  </si>
  <si>
    <t>247</t>
  </si>
  <si>
    <t>Коммунальные услуги</t>
  </si>
  <si>
    <t>Социальная политика</t>
  </si>
  <si>
    <t>основное мероприятие "Социальная поддержка льготной категории граждан"</t>
  </si>
  <si>
    <t>02201</t>
  </si>
  <si>
    <t>Выплата пенсий за выслугу лет и доплат к пенсиям муниципальных служащих</t>
  </si>
  <si>
    <t>02201С1445</t>
  </si>
  <si>
    <t>Иные пенсии, социальные доплаты к пенсиям</t>
  </si>
  <si>
    <t>Пенсии, пособия, выплачиваемые работодателями, нанимателями бывшим работникам</t>
  </si>
  <si>
    <t>ИТОГО РАСХОДОВ</t>
  </si>
  <si>
    <t xml:space="preserve">Исполнитель:                                                                                         </t>
  </si>
  <si>
    <t>Сотникова Н.Н.</t>
  </si>
  <si>
    <t>Администрация Нижнегридинского сельсовета Большесолдатского района Курской области</t>
  </si>
  <si>
    <t xml:space="preserve">Муниципальная программа  "Развитие малого и среднего предпринимательства Нижнегридинского сельсовета Большесолдатского района Курской области </t>
  </si>
  <si>
    <t>Муниципальная  программа «Развитие культуры Нижнегридинского сельсовета Большесолдатского района Курской области »</t>
  </si>
  <si>
    <t>Подпрограмма "Искусство" муниципальной программы "Развитие культуры Нижнегридинского сельсовета Большесолдатского района "</t>
  </si>
  <si>
    <t>Муниципальная программа  "Обеспечение доступным и комфортным жильем и коммунальными услугами граждан в МО "Нижнегридинский сельсовет" Большесолдатского района Курской области "</t>
  </si>
  <si>
    <t>Подпрограмма "Обеспечение качественными услугами ЖКХ населения в МО "Нижнегридинский сельсовет" Большесолдатского района Курской области муниципальной программы  "Обеспечение доступным и комфортным жильем и коммунальными услугами граждан в МО "Нижнегридинский сельсовет" Большесолдатского района Курской области "</t>
  </si>
  <si>
    <t>Муниципальная программа «Увековечение памяти погибших на территории муниципального образования «Нижнегридинский сельсовет» Большесолдатского района Курской области»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</si>
  <si>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в Нижнегридинском сельсовете большесолдатского района Курской области "</t>
  </si>
  <si>
    <t>Страхование</t>
  </si>
  <si>
    <t>Главный специалист - эксперт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</si>
</sst>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#\ ##0"/>
    <numFmt numFmtId="169" formatCode="#\ ##0.0"/>
    <numFmt numFmtId="170" formatCode="#\ ##0.00"/>
    <numFmt numFmtId="171" formatCode="dd\.mm\.yyyy"/>
  </numFmts>
  <fonts count="19">
    <font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sz val="11"/>
      <name val="Times New Roman"/>
      <charset val="204"/>
    </font>
    <font>
      <sz val="12"/>
      <name val="Times New Roman"/>
      <charset val="204"/>
    </font>
    <font>
      <b/>
      <sz val="16"/>
      <name val="Times New Roman"/>
      <charset val="20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i/>
      <sz val="11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134"/>
    </font>
    <font>
      <i/>
      <sz val="11"/>
      <name val="Times New Roman"/>
      <charset val="134"/>
    </font>
    <font>
      <sz val="11"/>
      <color indexed="8"/>
      <name val="Times New Roman"/>
      <charset val="134"/>
    </font>
    <font>
      <sz val="12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7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8" fontId="3" fillId="0" borderId="0" xfId="0" applyNumberFormat="1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justify" wrapText="1"/>
    </xf>
    <xf numFmtId="49" fontId="7" fillId="0" borderId="1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wrapText="1"/>
    </xf>
    <xf numFmtId="0" fontId="7" fillId="0" borderId="1" xfId="1" applyFont="1" applyBorder="1" applyAlignment="1">
      <alignment horizontal="justify" wrapText="1"/>
    </xf>
    <xf numFmtId="49" fontId="7" fillId="0" borderId="1" xfId="0" applyNumberFormat="1" applyFont="1" applyBorder="1" applyAlignment="1">
      <alignment vertical="top" wrapText="1"/>
    </xf>
    <xf numFmtId="0" fontId="6" fillId="0" borderId="1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168" fontId="3" fillId="0" borderId="0" xfId="0" applyNumberFormat="1" applyFont="1" applyAlignment="1">
      <alignment horizontal="center"/>
    </xf>
    <xf numFmtId="169" fontId="3" fillId="0" borderId="3" xfId="0" applyNumberFormat="1" applyFont="1" applyBorder="1" applyAlignment="1">
      <alignment horizontal="right"/>
    </xf>
    <xf numFmtId="169" fontId="3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wrapText="1"/>
    </xf>
    <xf numFmtId="2" fontId="6" fillId="0" borderId="6" xfId="0" applyNumberFormat="1" applyFont="1" applyBorder="1" applyAlignment="1">
      <alignment wrapText="1"/>
    </xf>
    <xf numFmtId="2" fontId="9" fillId="0" borderId="8" xfId="0" applyNumberFormat="1" applyFont="1" applyBorder="1" applyAlignment="1">
      <alignment vertical="center" wrapText="1"/>
    </xf>
    <xf numFmtId="169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right" wrapText="1"/>
    </xf>
    <xf numFmtId="170" fontId="6" fillId="0" borderId="1" xfId="0" applyNumberFormat="1" applyFont="1" applyBorder="1" applyAlignment="1">
      <alignment horizontal="right" wrapText="1"/>
    </xf>
    <xf numFmtId="2" fontId="6" fillId="0" borderId="4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 wrapText="1"/>
    </xf>
    <xf numFmtId="2" fontId="6" fillId="0" borderId="4" xfId="0" applyNumberFormat="1" applyFont="1" applyBorder="1" applyAlignment="1">
      <alignment horizontal="right" wrapText="1"/>
    </xf>
    <xf numFmtId="2" fontId="6" fillId="0" borderId="5" xfId="0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right" wrapText="1"/>
    </xf>
    <xf numFmtId="2" fontId="7" fillId="0" borderId="5" xfId="0" applyNumberFormat="1" applyFont="1" applyBorder="1" applyAlignment="1">
      <alignment horizontal="right" wrapText="1"/>
    </xf>
    <xf numFmtId="2" fontId="7" fillId="0" borderId="6" xfId="0" applyNumberFormat="1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170" fontId="7" fillId="0" borderId="2" xfId="0" applyNumberFormat="1" applyFont="1" applyBorder="1" applyAlignment="1">
      <alignment horizontal="right" wrapText="1"/>
    </xf>
    <xf numFmtId="1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wrapText="1"/>
    </xf>
    <xf numFmtId="49" fontId="7" fillId="0" borderId="0" xfId="1" applyNumberFormat="1" applyFont="1" applyAlignment="1">
      <alignment horizontal="center" wrapText="1"/>
    </xf>
    <xf numFmtId="170" fontId="7" fillId="0" borderId="0" xfId="0" applyNumberFormat="1" applyFont="1" applyAlignment="1">
      <alignment horizontal="right" wrapText="1"/>
    </xf>
    <xf numFmtId="1" fontId="7" fillId="0" borderId="0" xfId="0" applyNumberFormat="1" applyFont="1" applyAlignment="1">
      <alignment horizontal="center" wrapText="1"/>
    </xf>
    <xf numFmtId="0" fontId="7" fillId="0" borderId="6" xfId="0" applyFont="1" applyBorder="1" applyAlignment="1">
      <alignment vertical="top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6" xfId="1" applyNumberFormat="1" applyFont="1" applyBorder="1" applyAlignment="1">
      <alignment horizontal="center" wrapText="1"/>
    </xf>
    <xf numFmtId="0" fontId="6" fillId="0" borderId="10" xfId="1" applyFont="1" applyBorder="1" applyAlignment="1">
      <alignment horizontal="justify" vertical="top" wrapText="1"/>
    </xf>
    <xf numFmtId="49" fontId="6" fillId="0" borderId="10" xfId="1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vertical="top" wrapText="1"/>
    </xf>
    <xf numFmtId="49" fontId="7" fillId="0" borderId="6" xfId="0" applyNumberFormat="1" applyFont="1" applyBorder="1" applyAlignment="1">
      <alignment vertical="top" wrapText="1"/>
    </xf>
    <xf numFmtId="49" fontId="8" fillId="0" borderId="0" xfId="1" applyNumberFormat="1" applyFont="1" applyAlignment="1">
      <alignment horizontal="center" wrapText="1"/>
    </xf>
    <xf numFmtId="0" fontId="11" fillId="0" borderId="6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vertical="top" wrapText="1"/>
    </xf>
    <xf numFmtId="49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49" fontId="6" fillId="0" borderId="6" xfId="0" applyNumberFormat="1" applyFont="1" applyBorder="1" applyAlignment="1">
      <alignment horizontal="center" wrapText="1"/>
    </xf>
    <xf numFmtId="49" fontId="6" fillId="0" borderId="6" xfId="1" applyNumberFormat="1" applyFont="1" applyBorder="1" applyAlignment="1">
      <alignment horizontal="center" wrapText="1"/>
    </xf>
    <xf numFmtId="0" fontId="7" fillId="0" borderId="10" xfId="0" applyFont="1" applyBorder="1" applyAlignment="1">
      <alignment vertical="top" wrapText="1"/>
    </xf>
    <xf numFmtId="49" fontId="7" fillId="0" borderId="10" xfId="0" applyNumberFormat="1" applyFont="1" applyBorder="1" applyAlignment="1">
      <alignment horizontal="center" wrapText="1"/>
    </xf>
    <xf numFmtId="49" fontId="7" fillId="0" borderId="10" xfId="1" applyNumberFormat="1" applyFont="1" applyBorder="1" applyAlignment="1">
      <alignment horizontal="center" wrapText="1"/>
    </xf>
    <xf numFmtId="170" fontId="7" fillId="0" borderId="6" xfId="0" applyNumberFormat="1" applyFont="1" applyBorder="1" applyAlignment="1">
      <alignment horizontal="right" wrapText="1"/>
    </xf>
    <xf numFmtId="1" fontId="7" fillId="0" borderId="6" xfId="0" applyNumberFormat="1" applyFont="1" applyBorder="1" applyAlignment="1">
      <alignment horizontal="center" wrapText="1"/>
    </xf>
    <xf numFmtId="170" fontId="6" fillId="0" borderId="10" xfId="0" applyNumberFormat="1" applyFont="1" applyBorder="1" applyAlignment="1">
      <alignment horizontal="right" wrapText="1"/>
    </xf>
    <xf numFmtId="1" fontId="6" fillId="0" borderId="10" xfId="0" applyNumberFormat="1" applyFont="1" applyBorder="1" applyAlignment="1">
      <alignment horizontal="center" wrapText="1"/>
    </xf>
    <xf numFmtId="2" fontId="6" fillId="0" borderId="15" xfId="0" applyNumberFormat="1" applyFont="1" applyBorder="1" applyAlignment="1">
      <alignment horizontal="right" wrapText="1"/>
    </xf>
    <xf numFmtId="2" fontId="8" fillId="0" borderId="4" xfId="0" applyNumberFormat="1" applyFont="1" applyBorder="1" applyAlignment="1">
      <alignment horizontal="right" wrapText="1"/>
    </xf>
    <xf numFmtId="170" fontId="7" fillId="0" borderId="4" xfId="0" applyNumberFormat="1" applyFont="1" applyBorder="1" applyAlignment="1">
      <alignment horizontal="right" wrapText="1"/>
    </xf>
    <xf numFmtId="170" fontId="8" fillId="0" borderId="1" xfId="0" applyNumberFormat="1" applyFont="1" applyBorder="1" applyAlignment="1">
      <alignment horizontal="right" wrapText="1"/>
    </xf>
    <xf numFmtId="1" fontId="8" fillId="0" borderId="1" xfId="0" applyNumberFormat="1" applyFont="1" applyBorder="1" applyAlignment="1">
      <alignment horizontal="center" wrapText="1"/>
    </xf>
    <xf numFmtId="170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center" wrapText="1"/>
    </xf>
    <xf numFmtId="2" fontId="8" fillId="0" borderId="5" xfId="0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right" wrapText="1"/>
    </xf>
    <xf numFmtId="0" fontId="13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11" fillId="0" borderId="0" xfId="1" applyNumberFormat="1" applyFont="1" applyAlignment="1">
      <alignment horizontal="center" wrapText="1"/>
    </xf>
    <xf numFmtId="170" fontId="7" fillId="0" borderId="10" xfId="0" applyNumberFormat="1" applyFont="1" applyBorder="1" applyAlignment="1">
      <alignment horizontal="right" wrapText="1"/>
    </xf>
    <xf numFmtId="1" fontId="7" fillId="0" borderId="10" xfId="0" applyNumberFormat="1" applyFont="1" applyBorder="1" applyAlignment="1">
      <alignment horizontal="center" wrapText="1"/>
    </xf>
    <xf numFmtId="170" fontId="11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horizontal="center" wrapText="1"/>
    </xf>
    <xf numFmtId="0" fontId="7" fillId="0" borderId="17" xfId="0" applyFont="1" applyBorder="1" applyAlignment="1">
      <alignment vertical="top" wrapText="1"/>
    </xf>
    <xf numFmtId="49" fontId="7" fillId="0" borderId="18" xfId="0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 wrapText="1"/>
    </xf>
    <xf numFmtId="49" fontId="3" fillId="0" borderId="6" xfId="1" applyNumberFormat="1" applyFont="1" applyBorder="1" applyAlignment="1">
      <alignment horizontal="center" wrapText="1"/>
    </xf>
    <xf numFmtId="49" fontId="7" fillId="0" borderId="16" xfId="1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justify"/>
    </xf>
    <xf numFmtId="49" fontId="7" fillId="0" borderId="20" xfId="0" applyNumberFormat="1" applyFont="1" applyBorder="1" applyAlignment="1">
      <alignment horizontal="center" wrapText="1"/>
    </xf>
    <xf numFmtId="49" fontId="14" fillId="0" borderId="12" xfId="0" applyNumberFormat="1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vertical="top" wrapText="1"/>
    </xf>
    <xf numFmtId="49" fontId="7" fillId="0" borderId="16" xfId="0" applyNumberFormat="1" applyFont="1" applyBorder="1" applyAlignment="1">
      <alignment horizontal="center" wrapText="1"/>
    </xf>
    <xf numFmtId="0" fontId="7" fillId="0" borderId="0" xfId="0" applyFont="1"/>
    <xf numFmtId="49" fontId="7" fillId="0" borderId="0" xfId="0" applyNumberFormat="1" applyFont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14" fillId="0" borderId="12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1" applyFont="1" applyBorder="1" applyAlignment="1">
      <alignment vertical="top" wrapText="1"/>
    </xf>
    <xf numFmtId="49" fontId="15" fillId="0" borderId="1" xfId="1" applyNumberFormat="1" applyFont="1" applyBorder="1" applyAlignment="1">
      <alignment horizontal="center" wrapText="1"/>
    </xf>
    <xf numFmtId="0" fontId="16" fillId="0" borderId="19" xfId="0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170" fontId="6" fillId="0" borderId="1" xfId="0" applyNumberFormat="1" applyFont="1" applyBorder="1"/>
    <xf numFmtId="170" fontId="15" fillId="0" borderId="1" xfId="0" applyNumberFormat="1" applyFont="1" applyBorder="1" applyAlignment="1">
      <alignment horizontal="right" wrapText="1"/>
    </xf>
    <xf numFmtId="1" fontId="1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170" fontId="4" fillId="0" borderId="10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center" wrapText="1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8" fillId="0" borderId="1" xfId="1" applyNumberFormat="1" applyFont="1" applyBorder="1" applyAlignment="1">
      <alignment horizontal="center" wrapText="1"/>
    </xf>
    <xf numFmtId="170" fontId="18" fillId="0" borderId="1" xfId="0" applyNumberFormat="1" applyFont="1" applyBorder="1" applyAlignment="1">
      <alignment horizontal="right" wrapText="1"/>
    </xf>
    <xf numFmtId="1" fontId="18" fillId="0" borderId="1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right" wrapText="1"/>
    </xf>
    <xf numFmtId="2" fontId="18" fillId="0" borderId="6" xfId="0" applyNumberFormat="1" applyFont="1" applyBorder="1" applyAlignment="1">
      <alignment horizontal="right" wrapText="1"/>
    </xf>
    <xf numFmtId="171" fontId="18" fillId="0" borderId="0" xfId="0" applyNumberFormat="1" applyFont="1"/>
  </cellXfs>
  <cellStyles count="2">
    <cellStyle name="Обычный" xfId="0" builtinId="0"/>
    <cellStyle name="Обычный_Лист1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05"/>
  <sheetViews>
    <sheetView tabSelected="1" topLeftCell="A184" workbookViewId="0">
      <selection activeCell="C211" sqref="C211"/>
    </sheetView>
  </sheetViews>
  <sheetFormatPr defaultColWidth="9" defaultRowHeight="15.75"/>
  <cols>
    <col min="1" max="1" width="0.140625" customWidth="1"/>
    <col min="2" max="2" width="9.140625" hidden="1" customWidth="1"/>
    <col min="3" max="3" width="55.140625" style="3" customWidth="1"/>
    <col min="4" max="4" width="6.5703125" style="4" customWidth="1"/>
    <col min="5" max="5" width="6" style="5" customWidth="1"/>
    <col min="6" max="6" width="5.7109375" style="5" customWidth="1"/>
    <col min="7" max="7" width="13.28515625" style="5" customWidth="1"/>
    <col min="8" max="8" width="5.5703125" style="6" customWidth="1"/>
    <col min="9" max="9" width="9" style="7" hidden="1" customWidth="1"/>
    <col min="10" max="10" width="7" style="8" customWidth="1"/>
    <col min="11" max="11" width="14.28515625" style="9" customWidth="1"/>
    <col min="12" max="13" width="13.28515625" style="9" customWidth="1"/>
  </cols>
  <sheetData>
    <row r="1" spans="3:13" ht="20.25">
      <c r="C1" s="170" t="s">
        <v>0</v>
      </c>
      <c r="D1" s="170"/>
      <c r="E1" s="170"/>
      <c r="F1" s="170"/>
      <c r="G1" s="170"/>
      <c r="H1" s="170"/>
      <c r="I1" s="170"/>
      <c r="J1" s="170"/>
      <c r="K1" s="170"/>
      <c r="L1" s="10"/>
      <c r="M1" s="10"/>
    </row>
    <row r="2" spans="3:13" ht="9.75" customHeight="1">
      <c r="I2" s="33"/>
      <c r="K2" s="34"/>
      <c r="L2" s="35"/>
      <c r="M2" s="35"/>
    </row>
    <row r="3" spans="3:13" ht="33" customHeight="1">
      <c r="C3" s="11" t="s">
        <v>1</v>
      </c>
      <c r="D3" s="12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36" t="s">
        <v>7</v>
      </c>
      <c r="J3" s="37" t="s">
        <v>8</v>
      </c>
      <c r="K3" s="38" t="s">
        <v>9</v>
      </c>
      <c r="L3" s="39" t="s">
        <v>10</v>
      </c>
      <c r="M3" s="40" t="s">
        <v>11</v>
      </c>
    </row>
    <row r="4" spans="3:13" s="1" customFormat="1" ht="15">
      <c r="C4" s="13">
        <v>1</v>
      </c>
      <c r="D4" s="14" t="s">
        <v>12</v>
      </c>
      <c r="E4" s="13">
        <v>3</v>
      </c>
      <c r="F4" s="13">
        <v>4</v>
      </c>
      <c r="G4" s="13">
        <v>5</v>
      </c>
      <c r="H4" s="13">
        <v>6</v>
      </c>
      <c r="I4" s="41"/>
      <c r="J4" s="42">
        <v>7</v>
      </c>
      <c r="K4" s="43">
        <v>10</v>
      </c>
      <c r="L4" s="44">
        <v>11</v>
      </c>
      <c r="M4" s="45">
        <v>12</v>
      </c>
    </row>
    <row r="5" spans="3:13" s="2" customFormat="1" ht="43.5">
      <c r="C5" s="15" t="s">
        <v>168</v>
      </c>
      <c r="D5" s="16"/>
      <c r="E5" s="13"/>
      <c r="F5" s="13"/>
      <c r="G5" s="13"/>
      <c r="H5" s="17"/>
      <c r="I5" s="46" t="e">
        <f>SUM(I7,#REF!,I132,#REF!,I154,#REF!,#REF!,#REF!,#REF!,#REF!,#REF!,#REF!,#REF!,#REF!)</f>
        <v>#REF!</v>
      </c>
      <c r="J5" s="47"/>
      <c r="K5" s="48">
        <f>SUM(K7+K119+K132+K143+K154+K171+K194)</f>
        <v>1748514</v>
      </c>
      <c r="L5" s="49">
        <f>SUM(L6+L7+L119+L132+L143+L154+L171+L194)</f>
        <v>623498</v>
      </c>
      <c r="M5" s="50">
        <f>SUM(M6+M7+M119+M132+M143+M154+M171+M194)</f>
        <v>607166</v>
      </c>
    </row>
    <row r="6" spans="3:13" s="2" customFormat="1" ht="15">
      <c r="C6" s="15" t="s">
        <v>13</v>
      </c>
      <c r="D6" s="16"/>
      <c r="E6" s="13"/>
      <c r="F6" s="13"/>
      <c r="G6" s="13"/>
      <c r="H6" s="17"/>
      <c r="I6" s="46"/>
      <c r="J6" s="47"/>
      <c r="K6" s="51">
        <v>0</v>
      </c>
      <c r="L6" s="49">
        <v>11149</v>
      </c>
      <c r="M6" s="50">
        <v>21169</v>
      </c>
    </row>
    <row r="7" spans="3:13" s="2" customFormat="1" ht="14.25">
      <c r="C7" s="18" t="s">
        <v>14</v>
      </c>
      <c r="D7" s="19" t="s">
        <v>15</v>
      </c>
      <c r="E7" s="20" t="s">
        <v>16</v>
      </c>
      <c r="F7" s="20"/>
      <c r="G7" s="20"/>
      <c r="H7" s="20"/>
      <c r="I7" s="52" t="e">
        <f>I8+#REF!+I20+#REF!+#REF!+#REF!+I67+I73</f>
        <v>#REF!</v>
      </c>
      <c r="J7" s="53"/>
      <c r="K7" s="54">
        <f>SUM(K8+K20+K67+K73)</f>
        <v>982364</v>
      </c>
      <c r="L7" s="55">
        <f>SUM(L8+L20+L67+L73)</f>
        <v>189467</v>
      </c>
      <c r="M7" s="56">
        <f>SUM(M8+M20+M67+M73)</f>
        <v>156871</v>
      </c>
    </row>
    <row r="8" spans="3:13" s="2" customFormat="1" ht="51.75" customHeight="1">
      <c r="C8" s="21" t="s">
        <v>17</v>
      </c>
      <c r="D8" s="20" t="s">
        <v>15</v>
      </c>
      <c r="E8" s="20" t="s">
        <v>16</v>
      </c>
      <c r="F8" s="20" t="s">
        <v>18</v>
      </c>
      <c r="G8" s="20"/>
      <c r="H8" s="20"/>
      <c r="I8" s="52" t="e">
        <f>I9</f>
        <v>#REF!</v>
      </c>
      <c r="J8" s="53"/>
      <c r="K8" s="57">
        <f t="shared" ref="K8:K13" si="0">SUM(K9)</f>
        <v>284357</v>
      </c>
      <c r="L8" s="57">
        <f t="shared" ref="L8:M12" si="1">SUM(L9)</f>
        <v>75167</v>
      </c>
      <c r="M8" s="57">
        <f t="shared" si="1"/>
        <v>44071</v>
      </c>
    </row>
    <row r="9" spans="3:13" s="2" customFormat="1" ht="27" customHeight="1">
      <c r="C9" s="22" t="s">
        <v>19</v>
      </c>
      <c r="D9" s="23" t="s">
        <v>15</v>
      </c>
      <c r="E9" s="24" t="s">
        <v>16</v>
      </c>
      <c r="F9" s="24" t="s">
        <v>18</v>
      </c>
      <c r="G9" s="24" t="s">
        <v>20</v>
      </c>
      <c r="H9" s="24"/>
      <c r="I9" s="58" t="e">
        <f>I10</f>
        <v>#REF!</v>
      </c>
      <c r="J9" s="59"/>
      <c r="K9" s="60">
        <f t="shared" si="0"/>
        <v>284357</v>
      </c>
      <c r="L9" s="60">
        <f t="shared" si="1"/>
        <v>75167</v>
      </c>
      <c r="M9" s="60">
        <f t="shared" si="1"/>
        <v>44071</v>
      </c>
    </row>
    <row r="10" spans="3:13" s="2" customFormat="1" ht="15">
      <c r="C10" s="25" t="s">
        <v>21</v>
      </c>
      <c r="D10" s="24" t="s">
        <v>15</v>
      </c>
      <c r="E10" s="24" t="s">
        <v>16</v>
      </c>
      <c r="F10" s="24" t="s">
        <v>18</v>
      </c>
      <c r="G10" s="24" t="s">
        <v>22</v>
      </c>
      <c r="H10" s="24"/>
      <c r="I10" s="58" t="e">
        <f>I11</f>
        <v>#REF!</v>
      </c>
      <c r="J10" s="59"/>
      <c r="K10" s="60">
        <f t="shared" si="0"/>
        <v>284357</v>
      </c>
      <c r="L10" s="60">
        <f t="shared" si="1"/>
        <v>75167</v>
      </c>
      <c r="M10" s="60">
        <f t="shared" si="1"/>
        <v>44071</v>
      </c>
    </row>
    <row r="11" spans="3:13" s="2" customFormat="1" ht="27" customHeight="1">
      <c r="C11" s="26" t="s">
        <v>23</v>
      </c>
      <c r="D11" s="23" t="s">
        <v>15</v>
      </c>
      <c r="E11" s="24" t="s">
        <v>16</v>
      </c>
      <c r="F11" s="24" t="s">
        <v>18</v>
      </c>
      <c r="G11" s="24" t="s">
        <v>24</v>
      </c>
      <c r="H11" s="24"/>
      <c r="I11" s="61" t="e">
        <f>I12</f>
        <v>#REF!</v>
      </c>
      <c r="J11" s="42"/>
      <c r="K11" s="60">
        <f t="shared" si="0"/>
        <v>284357</v>
      </c>
      <c r="L11" s="60">
        <f t="shared" si="1"/>
        <v>75167</v>
      </c>
      <c r="M11" s="60">
        <f t="shared" si="1"/>
        <v>44071</v>
      </c>
    </row>
    <row r="12" spans="3:13" s="2" customFormat="1" ht="48.75" customHeight="1">
      <c r="C12" s="26" t="s">
        <v>25</v>
      </c>
      <c r="D12" s="23" t="s">
        <v>15</v>
      </c>
      <c r="E12" s="24" t="s">
        <v>16</v>
      </c>
      <c r="F12" s="24" t="s">
        <v>18</v>
      </c>
      <c r="G12" s="24" t="s">
        <v>26</v>
      </c>
      <c r="H12" s="20" t="s">
        <v>27</v>
      </c>
      <c r="I12" s="62" t="e">
        <f>#REF!</f>
        <v>#REF!</v>
      </c>
      <c r="J12" s="47"/>
      <c r="K12" s="63">
        <f t="shared" si="0"/>
        <v>284357</v>
      </c>
      <c r="L12" s="63">
        <f t="shared" si="1"/>
        <v>75167</v>
      </c>
      <c r="M12" s="63">
        <f t="shared" si="1"/>
        <v>44071</v>
      </c>
    </row>
    <row r="13" spans="3:13" s="2" customFormat="1" ht="28.5" customHeight="1">
      <c r="C13" s="26" t="s">
        <v>28</v>
      </c>
      <c r="D13" s="23" t="s">
        <v>15</v>
      </c>
      <c r="E13" s="24" t="s">
        <v>16</v>
      </c>
      <c r="F13" s="24" t="s">
        <v>18</v>
      </c>
      <c r="G13" s="24" t="s">
        <v>29</v>
      </c>
      <c r="H13" s="24" t="s">
        <v>30</v>
      </c>
      <c r="I13" s="61"/>
      <c r="J13" s="42"/>
      <c r="K13" s="63">
        <f t="shared" si="0"/>
        <v>284357</v>
      </c>
      <c r="L13" s="63">
        <f>SUM(L14+L17)</f>
        <v>75167</v>
      </c>
      <c r="M13" s="63">
        <f>SUM(M14+M17)</f>
        <v>44071</v>
      </c>
    </row>
    <row r="14" spans="3:13" s="2" customFormat="1" ht="15" customHeight="1">
      <c r="C14" s="26" t="s">
        <v>31</v>
      </c>
      <c r="D14" s="23" t="s">
        <v>15</v>
      </c>
      <c r="E14" s="24" t="s">
        <v>16</v>
      </c>
      <c r="F14" s="24" t="s">
        <v>18</v>
      </c>
      <c r="G14" s="24" t="s">
        <v>29</v>
      </c>
      <c r="H14" s="20" t="s">
        <v>32</v>
      </c>
      <c r="I14" s="61"/>
      <c r="J14" s="42">
        <v>200</v>
      </c>
      <c r="K14" s="64">
        <f>SUM(K18+K15)</f>
        <v>284357</v>
      </c>
      <c r="L14" s="64">
        <f>SUM(L15)</f>
        <v>57732</v>
      </c>
      <c r="M14" s="64">
        <f>SUM(M15)</f>
        <v>33849</v>
      </c>
    </row>
    <row r="15" spans="3:13" s="2" customFormat="1" ht="20.25" customHeight="1">
      <c r="C15" s="26" t="s">
        <v>33</v>
      </c>
      <c r="D15" s="23" t="s">
        <v>15</v>
      </c>
      <c r="E15" s="24" t="s">
        <v>16</v>
      </c>
      <c r="F15" s="24" t="s">
        <v>18</v>
      </c>
      <c r="G15" s="24" t="s">
        <v>29</v>
      </c>
      <c r="H15" s="24" t="s">
        <v>32</v>
      </c>
      <c r="I15" s="61"/>
      <c r="J15" s="42">
        <v>210</v>
      </c>
      <c r="K15" s="64">
        <f>SUM(K16)</f>
        <v>218400</v>
      </c>
      <c r="L15" s="64">
        <f>SUM(L16)</f>
        <v>57732</v>
      </c>
      <c r="M15" s="64">
        <f>SUM(M16)</f>
        <v>33849</v>
      </c>
    </row>
    <row r="16" spans="3:13" s="2" customFormat="1" ht="14.25" customHeight="1">
      <c r="C16" s="26" t="s">
        <v>34</v>
      </c>
      <c r="D16" s="23" t="s">
        <v>15</v>
      </c>
      <c r="E16" s="24" t="s">
        <v>16</v>
      </c>
      <c r="F16" s="24" t="s">
        <v>18</v>
      </c>
      <c r="G16" s="24" t="s">
        <v>29</v>
      </c>
      <c r="H16" s="24" t="s">
        <v>32</v>
      </c>
      <c r="I16" s="61"/>
      <c r="J16" s="42">
        <v>211</v>
      </c>
      <c r="K16" s="64">
        <v>218400</v>
      </c>
      <c r="L16" s="64">
        <v>57732</v>
      </c>
      <c r="M16" s="64">
        <v>33849</v>
      </c>
    </row>
    <row r="17" spans="3:13" s="2" customFormat="1" ht="14.25" customHeight="1">
      <c r="C17" s="26" t="s">
        <v>31</v>
      </c>
      <c r="D17" s="23" t="s">
        <v>15</v>
      </c>
      <c r="E17" s="24" t="s">
        <v>16</v>
      </c>
      <c r="F17" s="24" t="s">
        <v>18</v>
      </c>
      <c r="G17" s="24" t="s">
        <v>29</v>
      </c>
      <c r="H17" s="20" t="s">
        <v>35</v>
      </c>
      <c r="I17" s="61"/>
      <c r="J17" s="42">
        <v>200</v>
      </c>
      <c r="K17" s="64">
        <f t="shared" ref="K17:M18" si="2">SUM(K18)</f>
        <v>65957</v>
      </c>
      <c r="L17" s="64">
        <f t="shared" si="2"/>
        <v>17435</v>
      </c>
      <c r="M17" s="64">
        <f t="shared" si="2"/>
        <v>10222</v>
      </c>
    </row>
    <row r="18" spans="3:13" s="2" customFormat="1" ht="14.25" customHeight="1">
      <c r="C18" s="26" t="s">
        <v>33</v>
      </c>
      <c r="D18" s="23" t="s">
        <v>15</v>
      </c>
      <c r="E18" s="24" t="s">
        <v>16</v>
      </c>
      <c r="F18" s="24" t="s">
        <v>18</v>
      </c>
      <c r="G18" s="24" t="s">
        <v>29</v>
      </c>
      <c r="H18" s="24" t="s">
        <v>35</v>
      </c>
      <c r="I18" s="61"/>
      <c r="J18" s="42">
        <v>210</v>
      </c>
      <c r="K18" s="64">
        <f t="shared" si="2"/>
        <v>65957</v>
      </c>
      <c r="L18" s="64">
        <f t="shared" si="2"/>
        <v>17435</v>
      </c>
      <c r="M18" s="64">
        <f t="shared" si="2"/>
        <v>10222</v>
      </c>
    </row>
    <row r="19" spans="3:13" s="2" customFormat="1" ht="14.25" customHeight="1">
      <c r="C19" s="26" t="s">
        <v>36</v>
      </c>
      <c r="D19" s="23" t="s">
        <v>15</v>
      </c>
      <c r="E19" s="24" t="s">
        <v>16</v>
      </c>
      <c r="F19" s="24" t="s">
        <v>18</v>
      </c>
      <c r="G19" s="24" t="s">
        <v>29</v>
      </c>
      <c r="H19" s="24" t="s">
        <v>35</v>
      </c>
      <c r="I19" s="61"/>
      <c r="J19" s="42">
        <v>213</v>
      </c>
      <c r="K19" s="64">
        <v>65957</v>
      </c>
      <c r="L19" s="64">
        <v>17435</v>
      </c>
      <c r="M19" s="64">
        <v>10222</v>
      </c>
    </row>
    <row r="20" spans="3:13" s="2" customFormat="1" ht="47.25" customHeight="1">
      <c r="C20" s="27" t="s">
        <v>37</v>
      </c>
      <c r="D20" s="20" t="s">
        <v>15</v>
      </c>
      <c r="E20" s="20" t="s">
        <v>16</v>
      </c>
      <c r="F20" s="20" t="s">
        <v>38</v>
      </c>
      <c r="G20" s="20"/>
      <c r="H20" s="20"/>
      <c r="I20" s="62" t="e">
        <f>I21+#REF!+#REF!</f>
        <v>#REF!</v>
      </c>
      <c r="J20" s="47"/>
      <c r="K20" s="65">
        <f t="shared" ref="K20:M22" si="3">SUM(K21)</f>
        <v>606321</v>
      </c>
      <c r="L20" s="66">
        <f t="shared" si="3"/>
        <v>101500</v>
      </c>
      <c r="M20" s="67">
        <f t="shared" si="3"/>
        <v>100000</v>
      </c>
    </row>
    <row r="21" spans="3:13" s="2" customFormat="1" ht="30">
      <c r="C21" s="22" t="s">
        <v>19</v>
      </c>
      <c r="D21" s="23" t="s">
        <v>15</v>
      </c>
      <c r="E21" s="24" t="s">
        <v>16</v>
      </c>
      <c r="F21" s="24" t="s">
        <v>38</v>
      </c>
      <c r="G21" s="24" t="s">
        <v>39</v>
      </c>
      <c r="H21" s="24"/>
      <c r="I21" s="61" t="e">
        <f>I22</f>
        <v>#REF!</v>
      </c>
      <c r="J21" s="42"/>
      <c r="K21" s="65">
        <f t="shared" si="3"/>
        <v>606321</v>
      </c>
      <c r="L21" s="66">
        <f t="shared" si="3"/>
        <v>101500</v>
      </c>
      <c r="M21" s="67">
        <f t="shared" si="3"/>
        <v>100000</v>
      </c>
    </row>
    <row r="22" spans="3:13" s="2" customFormat="1" ht="18" customHeight="1">
      <c r="C22" s="28" t="s">
        <v>40</v>
      </c>
      <c r="D22" s="24" t="s">
        <v>15</v>
      </c>
      <c r="E22" s="24" t="s">
        <v>16</v>
      </c>
      <c r="F22" s="24" t="s">
        <v>38</v>
      </c>
      <c r="G22" s="24" t="s">
        <v>41</v>
      </c>
      <c r="H22" s="24"/>
      <c r="I22" s="61" t="e">
        <f>I24+I34+I53</f>
        <v>#REF!</v>
      </c>
      <c r="J22" s="42"/>
      <c r="K22" s="65">
        <f t="shared" si="3"/>
        <v>606321</v>
      </c>
      <c r="L22" s="66">
        <f t="shared" si="3"/>
        <v>101500</v>
      </c>
      <c r="M22" s="67">
        <f t="shared" si="3"/>
        <v>100000</v>
      </c>
    </row>
    <row r="23" spans="3:13" s="2" customFormat="1" ht="29.25" customHeight="1">
      <c r="C23" s="26" t="s">
        <v>23</v>
      </c>
      <c r="D23" s="24" t="s">
        <v>15</v>
      </c>
      <c r="E23" s="24" t="s">
        <v>16</v>
      </c>
      <c r="F23" s="24" t="s">
        <v>38</v>
      </c>
      <c r="G23" s="24" t="s">
        <v>42</v>
      </c>
      <c r="H23" s="24"/>
      <c r="I23" s="61"/>
      <c r="J23" s="42"/>
      <c r="K23" s="65">
        <f>SUM(K53+K34+K24)</f>
        <v>606321</v>
      </c>
      <c r="L23" s="66">
        <f>SUM(L24+L34+L53)</f>
        <v>101500</v>
      </c>
      <c r="M23" s="67">
        <f>SUM(M24+M34+M53)</f>
        <v>100000</v>
      </c>
    </row>
    <row r="24" spans="3:13" s="2" customFormat="1" ht="63.75" customHeight="1">
      <c r="C24" s="26" t="s">
        <v>25</v>
      </c>
      <c r="D24" s="23" t="s">
        <v>15</v>
      </c>
      <c r="E24" s="24" t="s">
        <v>16</v>
      </c>
      <c r="F24" s="24" t="s">
        <v>38</v>
      </c>
      <c r="G24" s="24" t="s">
        <v>42</v>
      </c>
      <c r="H24" s="20" t="s">
        <v>27</v>
      </c>
      <c r="I24" s="61" t="e">
        <f>I25</f>
        <v>#REF!</v>
      </c>
      <c r="J24" s="42"/>
      <c r="K24" s="65">
        <f>SUM(K25)</f>
        <v>540371</v>
      </c>
      <c r="L24" s="66">
        <f>SUM(L25)</f>
        <v>100000</v>
      </c>
      <c r="M24" s="67">
        <f>SUM(M25)</f>
        <v>100000</v>
      </c>
    </row>
    <row r="25" spans="3:13" s="2" customFormat="1" ht="33" customHeight="1">
      <c r="C25" s="26" t="s">
        <v>28</v>
      </c>
      <c r="D25" s="23" t="s">
        <v>15</v>
      </c>
      <c r="E25" s="24" t="s">
        <v>16</v>
      </c>
      <c r="F25" s="24" t="s">
        <v>38</v>
      </c>
      <c r="G25" s="24" t="s">
        <v>42</v>
      </c>
      <c r="H25" s="24" t="s">
        <v>30</v>
      </c>
      <c r="I25" s="61" t="e">
        <f>#REF!+#REF!</f>
        <v>#REF!</v>
      </c>
      <c r="J25" s="42"/>
      <c r="K25" s="64">
        <f>SUM(K31+K26)</f>
        <v>540371</v>
      </c>
      <c r="L25" s="68">
        <f>SUM(L26+L31)</f>
        <v>100000</v>
      </c>
      <c r="M25" s="69">
        <f>SUM(M26+M31)</f>
        <v>100000</v>
      </c>
    </row>
    <row r="26" spans="3:13" s="2" customFormat="1" ht="15" customHeight="1">
      <c r="C26" s="26" t="s">
        <v>31</v>
      </c>
      <c r="D26" s="23" t="s">
        <v>15</v>
      </c>
      <c r="E26" s="24" t="s">
        <v>16</v>
      </c>
      <c r="F26" s="24" t="s">
        <v>38</v>
      </c>
      <c r="G26" s="24" t="s">
        <v>42</v>
      </c>
      <c r="H26" s="20" t="s">
        <v>32</v>
      </c>
      <c r="I26" s="61"/>
      <c r="J26" s="42">
        <v>200</v>
      </c>
      <c r="K26" s="64">
        <f>SUM(K27+K29)</f>
        <v>415031</v>
      </c>
      <c r="L26" s="68">
        <f>SUM(L27+L29)</f>
        <v>76805</v>
      </c>
      <c r="M26" s="68">
        <f>SUM(M27+M29)</f>
        <v>76805</v>
      </c>
    </row>
    <row r="27" spans="3:13" s="2" customFormat="1" ht="17.25" customHeight="1">
      <c r="C27" s="26" t="s">
        <v>43</v>
      </c>
      <c r="D27" s="23" t="s">
        <v>15</v>
      </c>
      <c r="E27" s="24" t="s">
        <v>16</v>
      </c>
      <c r="F27" s="24" t="s">
        <v>38</v>
      </c>
      <c r="G27" s="24" t="s">
        <v>42</v>
      </c>
      <c r="H27" s="24" t="s">
        <v>32</v>
      </c>
      <c r="I27" s="61"/>
      <c r="J27" s="42">
        <v>210</v>
      </c>
      <c r="K27" s="64">
        <f>SUM(K28)</f>
        <v>415031</v>
      </c>
      <c r="L27" s="68">
        <f>SUM(L28)</f>
        <v>76805</v>
      </c>
      <c r="M27" s="68">
        <f>SUM(M28)</f>
        <v>76805</v>
      </c>
    </row>
    <row r="28" spans="3:13" s="2" customFormat="1" ht="15.75" customHeight="1">
      <c r="C28" s="26" t="s">
        <v>34</v>
      </c>
      <c r="D28" s="23" t="s">
        <v>15</v>
      </c>
      <c r="E28" s="24" t="s">
        <v>16</v>
      </c>
      <c r="F28" s="24" t="s">
        <v>38</v>
      </c>
      <c r="G28" s="24" t="s">
        <v>42</v>
      </c>
      <c r="H28" s="24" t="s">
        <v>32</v>
      </c>
      <c r="I28" s="61"/>
      <c r="J28" s="42">
        <v>211</v>
      </c>
      <c r="K28" s="64">
        <v>415031</v>
      </c>
      <c r="L28" s="68">
        <v>76805</v>
      </c>
      <c r="M28" s="68">
        <v>76805</v>
      </c>
    </row>
    <row r="29" spans="3:13" s="2" customFormat="1" ht="15.75" customHeight="1">
      <c r="C29" s="26" t="s">
        <v>44</v>
      </c>
      <c r="D29" s="23" t="s">
        <v>15</v>
      </c>
      <c r="E29" s="24" t="s">
        <v>16</v>
      </c>
      <c r="F29" s="24" t="s">
        <v>38</v>
      </c>
      <c r="G29" s="24" t="s">
        <v>42</v>
      </c>
      <c r="H29" s="24" t="s">
        <v>32</v>
      </c>
      <c r="I29" s="61">
        <v>0</v>
      </c>
      <c r="J29" s="42">
        <v>260</v>
      </c>
      <c r="K29" s="64">
        <f>SUM(K30)</f>
        <v>0</v>
      </c>
      <c r="L29" s="68">
        <f>SUM(L30)</f>
        <v>0</v>
      </c>
      <c r="M29" s="68">
        <f>SUM(M30)</f>
        <v>0</v>
      </c>
    </row>
    <row r="30" spans="3:13" s="2" customFormat="1" ht="29.25" customHeight="1">
      <c r="C30" s="26" t="s">
        <v>45</v>
      </c>
      <c r="D30" s="23" t="s">
        <v>15</v>
      </c>
      <c r="E30" s="24" t="s">
        <v>16</v>
      </c>
      <c r="F30" s="24" t="s">
        <v>38</v>
      </c>
      <c r="G30" s="24" t="s">
        <v>42</v>
      </c>
      <c r="H30" s="24" t="s">
        <v>32</v>
      </c>
      <c r="I30" s="61"/>
      <c r="J30" s="42">
        <v>266</v>
      </c>
      <c r="K30" s="64">
        <v>0</v>
      </c>
      <c r="L30" s="68">
        <v>0</v>
      </c>
      <c r="M30" s="68">
        <v>0</v>
      </c>
    </row>
    <row r="31" spans="3:13" s="2" customFormat="1" ht="27.75" customHeight="1">
      <c r="C31" s="26" t="s">
        <v>31</v>
      </c>
      <c r="D31" s="23" t="s">
        <v>15</v>
      </c>
      <c r="E31" s="24" t="s">
        <v>16</v>
      </c>
      <c r="F31" s="24" t="s">
        <v>38</v>
      </c>
      <c r="G31" s="24" t="s">
        <v>42</v>
      </c>
      <c r="H31" s="20" t="s">
        <v>35</v>
      </c>
      <c r="I31" s="61"/>
      <c r="J31" s="42">
        <v>200</v>
      </c>
      <c r="K31" s="64">
        <f t="shared" ref="K31:M32" si="4">SUM(K32)</f>
        <v>125340</v>
      </c>
      <c r="L31" s="68">
        <f t="shared" si="4"/>
        <v>23195</v>
      </c>
      <c r="M31" s="69">
        <f t="shared" si="4"/>
        <v>23195</v>
      </c>
    </row>
    <row r="32" spans="3:13" s="2" customFormat="1" ht="27.75" customHeight="1">
      <c r="C32" s="26" t="s">
        <v>33</v>
      </c>
      <c r="D32" s="23" t="s">
        <v>15</v>
      </c>
      <c r="E32" s="24" t="s">
        <v>16</v>
      </c>
      <c r="F32" s="24" t="s">
        <v>38</v>
      </c>
      <c r="G32" s="24" t="s">
        <v>42</v>
      </c>
      <c r="H32" s="24" t="s">
        <v>35</v>
      </c>
      <c r="I32" s="61"/>
      <c r="J32" s="42">
        <v>210</v>
      </c>
      <c r="K32" s="64">
        <f t="shared" si="4"/>
        <v>125340</v>
      </c>
      <c r="L32" s="68">
        <f t="shared" si="4"/>
        <v>23195</v>
      </c>
      <c r="M32" s="69">
        <f t="shared" si="4"/>
        <v>23195</v>
      </c>
    </row>
    <row r="33" spans="3:13" s="2" customFormat="1" ht="19.5" customHeight="1">
      <c r="C33" s="26" t="s">
        <v>36</v>
      </c>
      <c r="D33" s="23" t="s">
        <v>15</v>
      </c>
      <c r="E33" s="24" t="s">
        <v>16</v>
      </c>
      <c r="F33" s="24" t="s">
        <v>38</v>
      </c>
      <c r="G33" s="24" t="s">
        <v>42</v>
      </c>
      <c r="H33" s="24" t="s">
        <v>35</v>
      </c>
      <c r="I33" s="61"/>
      <c r="J33" s="42">
        <v>213</v>
      </c>
      <c r="K33" s="64">
        <v>125340</v>
      </c>
      <c r="L33" s="68">
        <v>23195</v>
      </c>
      <c r="M33" s="69">
        <v>23195</v>
      </c>
    </row>
    <row r="34" spans="3:13" s="2" customFormat="1" ht="42" customHeight="1">
      <c r="C34" s="26" t="s">
        <v>46</v>
      </c>
      <c r="D34" s="23" t="s">
        <v>15</v>
      </c>
      <c r="E34" s="24" t="s">
        <v>16</v>
      </c>
      <c r="F34" s="24" t="s">
        <v>38</v>
      </c>
      <c r="G34" s="24" t="s">
        <v>42</v>
      </c>
      <c r="H34" s="20" t="s">
        <v>47</v>
      </c>
      <c r="I34" s="61" t="e">
        <f>I35</f>
        <v>#REF!</v>
      </c>
      <c r="J34" s="42"/>
      <c r="K34" s="65">
        <f>SUM(K35)</f>
        <v>64500</v>
      </c>
      <c r="L34" s="66">
        <v>0</v>
      </c>
      <c r="M34" s="67">
        <v>0</v>
      </c>
    </row>
    <row r="35" spans="3:13" s="2" customFormat="1" ht="28.5" customHeight="1">
      <c r="C35" s="26" t="s">
        <v>48</v>
      </c>
      <c r="D35" s="23" t="s">
        <v>15</v>
      </c>
      <c r="E35" s="24" t="s">
        <v>16</v>
      </c>
      <c r="F35" s="24" t="s">
        <v>38</v>
      </c>
      <c r="G35" s="24" t="s">
        <v>42</v>
      </c>
      <c r="H35" s="24" t="s">
        <v>49</v>
      </c>
      <c r="I35" s="61" t="e">
        <f>#REF!+I44</f>
        <v>#REF!</v>
      </c>
      <c r="J35" s="42"/>
      <c r="K35" s="70">
        <f>SUM(K36+K44)</f>
        <v>64500</v>
      </c>
      <c r="L35" s="71">
        <v>0</v>
      </c>
      <c r="M35" s="72">
        <v>0</v>
      </c>
    </row>
    <row r="36" spans="3:13" s="2" customFormat="1" ht="33.75" customHeight="1">
      <c r="C36" s="26" t="s">
        <v>50</v>
      </c>
      <c r="D36" s="23" t="s">
        <v>15</v>
      </c>
      <c r="E36" s="24" t="s">
        <v>16</v>
      </c>
      <c r="F36" s="24" t="s">
        <v>38</v>
      </c>
      <c r="G36" s="24" t="s">
        <v>42</v>
      </c>
      <c r="H36" s="20" t="s">
        <v>51</v>
      </c>
      <c r="I36" s="62"/>
      <c r="J36" s="47"/>
      <c r="K36" s="65">
        <f>SUM(K37+K41)</f>
        <v>43500</v>
      </c>
      <c r="L36" s="66">
        <v>0</v>
      </c>
      <c r="M36" s="66">
        <v>0</v>
      </c>
    </row>
    <row r="37" spans="3:13" s="2" customFormat="1" ht="21" customHeight="1">
      <c r="C37" s="26" t="s">
        <v>31</v>
      </c>
      <c r="D37" s="23" t="s">
        <v>15</v>
      </c>
      <c r="E37" s="24" t="s">
        <v>16</v>
      </c>
      <c r="F37" s="24" t="s">
        <v>38</v>
      </c>
      <c r="G37" s="24" t="s">
        <v>42</v>
      </c>
      <c r="H37" s="24" t="s">
        <v>51</v>
      </c>
      <c r="I37" s="61"/>
      <c r="J37" s="42">
        <v>200</v>
      </c>
      <c r="K37" s="65">
        <f>SUM(K38)</f>
        <v>43500</v>
      </c>
      <c r="L37" s="66">
        <v>0</v>
      </c>
      <c r="M37" s="66">
        <v>0</v>
      </c>
    </row>
    <row r="38" spans="3:13" s="2" customFormat="1" ht="18.75" customHeight="1">
      <c r="C38" s="26" t="s">
        <v>52</v>
      </c>
      <c r="D38" s="23" t="s">
        <v>15</v>
      </c>
      <c r="E38" s="24" t="s">
        <v>16</v>
      </c>
      <c r="F38" s="24" t="s">
        <v>38</v>
      </c>
      <c r="G38" s="24" t="s">
        <v>42</v>
      </c>
      <c r="H38" s="24" t="s">
        <v>51</v>
      </c>
      <c r="I38" s="61"/>
      <c r="J38" s="42">
        <v>220</v>
      </c>
      <c r="K38" s="70">
        <f>SUM(K39:K40)</f>
        <v>43500</v>
      </c>
      <c r="L38" s="71">
        <v>0</v>
      </c>
      <c r="M38" s="71">
        <v>0</v>
      </c>
    </row>
    <row r="39" spans="3:13" s="2" customFormat="1" ht="19.5" customHeight="1">
      <c r="C39" s="26" t="s">
        <v>53</v>
      </c>
      <c r="D39" s="23" t="s">
        <v>15</v>
      </c>
      <c r="E39" s="24" t="s">
        <v>16</v>
      </c>
      <c r="F39" s="24" t="s">
        <v>38</v>
      </c>
      <c r="G39" s="24" t="s">
        <v>42</v>
      </c>
      <c r="H39" s="24" t="s">
        <v>51</v>
      </c>
      <c r="I39" s="61"/>
      <c r="J39" s="42">
        <v>221</v>
      </c>
      <c r="K39" s="64">
        <v>0</v>
      </c>
      <c r="L39" s="68">
        <v>0</v>
      </c>
      <c r="M39" s="68">
        <v>0</v>
      </c>
    </row>
    <row r="40" spans="3:13" s="2" customFormat="1" ht="15">
      <c r="C40" s="26" t="s">
        <v>54</v>
      </c>
      <c r="D40" s="23" t="s">
        <v>15</v>
      </c>
      <c r="E40" s="24" t="s">
        <v>16</v>
      </c>
      <c r="F40" s="24" t="s">
        <v>38</v>
      </c>
      <c r="G40" s="24" t="s">
        <v>42</v>
      </c>
      <c r="H40" s="24" t="s">
        <v>51</v>
      </c>
      <c r="I40" s="61"/>
      <c r="J40" s="42">
        <v>226</v>
      </c>
      <c r="K40" s="64">
        <v>43500</v>
      </c>
      <c r="L40" s="68">
        <v>0</v>
      </c>
      <c r="M40" s="68">
        <v>0</v>
      </c>
    </row>
    <row r="41" spans="3:13" s="2" customFormat="1" ht="15">
      <c r="C41" s="26" t="s">
        <v>54</v>
      </c>
      <c r="D41" s="23" t="s">
        <v>15</v>
      </c>
      <c r="E41" s="24" t="s">
        <v>16</v>
      </c>
      <c r="F41" s="24" t="s">
        <v>38</v>
      </c>
      <c r="G41" s="24" t="s">
        <v>42</v>
      </c>
      <c r="H41" s="24" t="s">
        <v>51</v>
      </c>
      <c r="I41" s="61"/>
      <c r="J41" s="42">
        <v>300</v>
      </c>
      <c r="K41" s="64">
        <f>SUM(K42)</f>
        <v>0</v>
      </c>
      <c r="L41" s="68">
        <v>0</v>
      </c>
      <c r="M41" s="68">
        <v>0</v>
      </c>
    </row>
    <row r="42" spans="3:13" s="2" customFormat="1" ht="15">
      <c r="C42" s="26" t="s">
        <v>55</v>
      </c>
      <c r="D42" s="23" t="s">
        <v>15</v>
      </c>
      <c r="E42" s="24" t="s">
        <v>16</v>
      </c>
      <c r="F42" s="24" t="s">
        <v>38</v>
      </c>
      <c r="G42" s="24" t="s">
        <v>42</v>
      </c>
      <c r="H42" s="24" t="s">
        <v>51</v>
      </c>
      <c r="I42" s="61"/>
      <c r="J42" s="42">
        <v>340</v>
      </c>
      <c r="K42" s="64">
        <f>SUM(K43)</f>
        <v>0</v>
      </c>
      <c r="L42" s="68"/>
      <c r="M42" s="68"/>
    </row>
    <row r="43" spans="3:13" s="2" customFormat="1" ht="30">
      <c r="C43" s="26" t="s">
        <v>56</v>
      </c>
      <c r="D43" s="23" t="s">
        <v>15</v>
      </c>
      <c r="E43" s="24" t="s">
        <v>16</v>
      </c>
      <c r="F43" s="24" t="s">
        <v>38</v>
      </c>
      <c r="G43" s="24" t="s">
        <v>42</v>
      </c>
      <c r="H43" s="24" t="s">
        <v>51</v>
      </c>
      <c r="I43" s="61"/>
      <c r="J43" s="42">
        <v>346</v>
      </c>
      <c r="K43" s="64">
        <v>0</v>
      </c>
      <c r="L43" s="68"/>
      <c r="M43" s="68"/>
    </row>
    <row r="44" spans="3:13" s="2" customFormat="1" ht="35.25" customHeight="1">
      <c r="C44" s="26" t="s">
        <v>57</v>
      </c>
      <c r="D44" s="23" t="s">
        <v>15</v>
      </c>
      <c r="E44" s="24" t="s">
        <v>16</v>
      </c>
      <c r="F44" s="24" t="s">
        <v>38</v>
      </c>
      <c r="G44" s="24" t="s">
        <v>42</v>
      </c>
      <c r="H44" s="20" t="s">
        <v>58</v>
      </c>
      <c r="I44" s="61" t="e">
        <f>#REF!</f>
        <v>#REF!</v>
      </c>
      <c r="J44" s="42"/>
      <c r="K44" s="65">
        <f>SUM(K49+K45)</f>
        <v>21000</v>
      </c>
      <c r="L44" s="66">
        <v>0</v>
      </c>
      <c r="M44" s="66">
        <v>0</v>
      </c>
    </row>
    <row r="45" spans="3:13" s="2" customFormat="1" ht="35.25" customHeight="1">
      <c r="C45" s="26" t="s">
        <v>31</v>
      </c>
      <c r="D45" s="23" t="s">
        <v>15</v>
      </c>
      <c r="E45" s="24" t="s">
        <v>16</v>
      </c>
      <c r="F45" s="24" t="s">
        <v>38</v>
      </c>
      <c r="G45" s="24" t="s">
        <v>42</v>
      </c>
      <c r="H45" s="24" t="s">
        <v>58</v>
      </c>
      <c r="I45" s="61"/>
      <c r="J45" s="42">
        <v>200</v>
      </c>
      <c r="K45" s="64">
        <f>SUM(K46)</f>
        <v>16000</v>
      </c>
      <c r="L45" s="68">
        <v>0</v>
      </c>
      <c r="M45" s="68">
        <v>0</v>
      </c>
    </row>
    <row r="46" spans="3:13" s="2" customFormat="1" ht="35.25" customHeight="1">
      <c r="C46" s="26" t="s">
        <v>52</v>
      </c>
      <c r="D46" s="23" t="s">
        <v>15</v>
      </c>
      <c r="E46" s="24" t="s">
        <v>16</v>
      </c>
      <c r="F46" s="24" t="s">
        <v>38</v>
      </c>
      <c r="G46" s="24" t="s">
        <v>42</v>
      </c>
      <c r="H46" s="24" t="s">
        <v>58</v>
      </c>
      <c r="I46" s="61"/>
      <c r="J46" s="42">
        <v>220</v>
      </c>
      <c r="K46" s="64">
        <f>SUM(K47+K48)</f>
        <v>16000</v>
      </c>
      <c r="L46" s="68">
        <v>0</v>
      </c>
      <c r="M46" s="68">
        <v>0</v>
      </c>
    </row>
    <row r="47" spans="3:13" s="2" customFormat="1" ht="15">
      <c r="C47" s="26" t="s">
        <v>59</v>
      </c>
      <c r="D47" s="23" t="s">
        <v>15</v>
      </c>
      <c r="E47" s="24" t="s">
        <v>16</v>
      </c>
      <c r="F47" s="24" t="s">
        <v>38</v>
      </c>
      <c r="G47" s="24" t="s">
        <v>42</v>
      </c>
      <c r="H47" s="24" t="s">
        <v>58</v>
      </c>
      <c r="I47" s="61"/>
      <c r="J47" s="42">
        <v>226</v>
      </c>
      <c r="K47" s="64">
        <v>10000</v>
      </c>
      <c r="L47" s="68">
        <v>0</v>
      </c>
      <c r="M47" s="68">
        <v>0</v>
      </c>
    </row>
    <row r="48" spans="3:13" s="2" customFormat="1" ht="15">
      <c r="C48" s="26" t="s">
        <v>176</v>
      </c>
      <c r="D48" s="23" t="s">
        <v>15</v>
      </c>
      <c r="E48" s="24" t="s">
        <v>16</v>
      </c>
      <c r="F48" s="24" t="s">
        <v>38</v>
      </c>
      <c r="G48" s="24" t="s">
        <v>42</v>
      </c>
      <c r="H48" s="24" t="s">
        <v>58</v>
      </c>
      <c r="I48" s="61"/>
      <c r="J48" s="42">
        <v>227</v>
      </c>
      <c r="K48" s="64">
        <v>6000</v>
      </c>
      <c r="L48" s="68"/>
      <c r="M48" s="68"/>
    </row>
    <row r="49" spans="3:29" s="2" customFormat="1" ht="15">
      <c r="C49" s="26" t="s">
        <v>60</v>
      </c>
      <c r="D49" s="23" t="s">
        <v>15</v>
      </c>
      <c r="E49" s="24" t="s">
        <v>16</v>
      </c>
      <c r="F49" s="24" t="s">
        <v>38</v>
      </c>
      <c r="G49" s="24" t="s">
        <v>42</v>
      </c>
      <c r="H49" s="24" t="s">
        <v>58</v>
      </c>
      <c r="I49" s="61"/>
      <c r="J49" s="42">
        <v>300</v>
      </c>
      <c r="K49" s="64">
        <f>SUM(K50)</f>
        <v>5000</v>
      </c>
      <c r="L49" s="68">
        <v>0</v>
      </c>
      <c r="M49" s="68">
        <v>0</v>
      </c>
    </row>
    <row r="50" spans="3:29" s="2" customFormat="1" ht="15">
      <c r="C50" s="26" t="s">
        <v>55</v>
      </c>
      <c r="D50" s="23" t="s">
        <v>15</v>
      </c>
      <c r="E50" s="24" t="s">
        <v>16</v>
      </c>
      <c r="F50" s="24" t="s">
        <v>38</v>
      </c>
      <c r="G50" s="24" t="s">
        <v>42</v>
      </c>
      <c r="H50" s="24" t="s">
        <v>58</v>
      </c>
      <c r="I50" s="61"/>
      <c r="J50" s="42">
        <v>340</v>
      </c>
      <c r="K50" s="64">
        <f>SUM(K51:K52)</f>
        <v>5000</v>
      </c>
      <c r="L50" s="68">
        <v>0</v>
      </c>
      <c r="M50" s="68">
        <v>0</v>
      </c>
    </row>
    <row r="51" spans="3:29" s="2" customFormat="1" ht="40.5" customHeight="1">
      <c r="C51" s="26" t="s">
        <v>61</v>
      </c>
      <c r="D51" s="23" t="s">
        <v>15</v>
      </c>
      <c r="E51" s="24" t="s">
        <v>16</v>
      </c>
      <c r="F51" s="24" t="s">
        <v>38</v>
      </c>
      <c r="G51" s="24" t="s">
        <v>42</v>
      </c>
      <c r="H51" s="24" t="s">
        <v>58</v>
      </c>
      <c r="I51" s="61"/>
      <c r="J51" s="42">
        <v>343</v>
      </c>
      <c r="K51" s="64">
        <v>0</v>
      </c>
      <c r="L51" s="68">
        <v>0</v>
      </c>
      <c r="M51" s="68">
        <v>0</v>
      </c>
    </row>
    <row r="52" spans="3:29" s="2" customFormat="1" ht="35.25" customHeight="1">
      <c r="C52" s="26" t="s">
        <v>56</v>
      </c>
      <c r="D52" s="23" t="s">
        <v>15</v>
      </c>
      <c r="E52" s="24" t="s">
        <v>16</v>
      </c>
      <c r="F52" s="24" t="s">
        <v>38</v>
      </c>
      <c r="G52" s="24" t="s">
        <v>42</v>
      </c>
      <c r="H52" s="24" t="s">
        <v>58</v>
      </c>
      <c r="I52" s="61"/>
      <c r="J52" s="42">
        <v>346</v>
      </c>
      <c r="K52" s="64">
        <v>5000</v>
      </c>
      <c r="L52" s="68">
        <v>0</v>
      </c>
      <c r="M52" s="68">
        <v>0</v>
      </c>
    </row>
    <row r="53" spans="3:29" s="2" customFormat="1" ht="29.25" customHeight="1">
      <c r="C53" s="29" t="s">
        <v>62</v>
      </c>
      <c r="D53" s="23" t="s">
        <v>15</v>
      </c>
      <c r="E53" s="24" t="s">
        <v>16</v>
      </c>
      <c r="F53" s="24" t="s">
        <v>38</v>
      </c>
      <c r="G53" s="24" t="s">
        <v>42</v>
      </c>
      <c r="H53" s="20" t="s">
        <v>63</v>
      </c>
      <c r="I53" s="61" t="e">
        <f>#REF!+I54+#REF!</f>
        <v>#REF!</v>
      </c>
      <c r="J53" s="42"/>
      <c r="K53" s="65">
        <f>SUM(K54)</f>
        <v>1450</v>
      </c>
      <c r="L53" s="65">
        <v>1500</v>
      </c>
      <c r="M53" s="65">
        <v>0</v>
      </c>
    </row>
    <row r="54" spans="3:29" s="2" customFormat="1" ht="24.75" customHeight="1">
      <c r="C54" s="29" t="s">
        <v>64</v>
      </c>
      <c r="D54" s="23" t="s">
        <v>15</v>
      </c>
      <c r="E54" s="24" t="s">
        <v>16</v>
      </c>
      <c r="F54" s="24" t="s">
        <v>38</v>
      </c>
      <c r="G54" s="24" t="s">
        <v>42</v>
      </c>
      <c r="H54" s="24" t="s">
        <v>65</v>
      </c>
      <c r="I54" s="61" t="e">
        <f>I55+I59</f>
        <v>#REF!</v>
      </c>
      <c r="J54" s="42"/>
      <c r="K54" s="64">
        <f>SUM(K55+K59+K63)</f>
        <v>1450</v>
      </c>
      <c r="L54" s="64">
        <v>1500</v>
      </c>
      <c r="M54" s="64">
        <v>0</v>
      </c>
    </row>
    <row r="55" spans="3:29" s="2" customFormat="1" ht="45.75" customHeight="1">
      <c r="C55" s="29" t="s">
        <v>66</v>
      </c>
      <c r="D55" s="23" t="s">
        <v>15</v>
      </c>
      <c r="E55" s="24" t="s">
        <v>16</v>
      </c>
      <c r="F55" s="24" t="s">
        <v>38</v>
      </c>
      <c r="G55" s="24" t="s">
        <v>42</v>
      </c>
      <c r="H55" s="24" t="s">
        <v>67</v>
      </c>
      <c r="I55" s="61" t="e">
        <f>#REF!</f>
        <v>#REF!</v>
      </c>
      <c r="J55" s="42"/>
      <c r="K55" s="64">
        <f>SUM(K56)</f>
        <v>0</v>
      </c>
      <c r="L55" s="64">
        <v>0</v>
      </c>
      <c r="M55" s="64">
        <v>0</v>
      </c>
    </row>
    <row r="56" spans="3:29" s="2" customFormat="1" ht="33" customHeight="1">
      <c r="C56" s="29" t="s">
        <v>31</v>
      </c>
      <c r="D56" s="23" t="s">
        <v>15</v>
      </c>
      <c r="E56" s="24" t="s">
        <v>16</v>
      </c>
      <c r="F56" s="24" t="s">
        <v>38</v>
      </c>
      <c r="G56" s="24" t="s">
        <v>42</v>
      </c>
      <c r="H56" s="24" t="s">
        <v>67</v>
      </c>
      <c r="I56" s="61"/>
      <c r="J56" s="42">
        <v>200</v>
      </c>
      <c r="K56" s="64">
        <f>SUM(K57)</f>
        <v>0</v>
      </c>
      <c r="L56" s="64">
        <v>0</v>
      </c>
      <c r="M56" s="64">
        <v>0</v>
      </c>
    </row>
    <row r="57" spans="3:29" s="2" customFormat="1" ht="33.75" customHeight="1">
      <c r="C57" s="29" t="s">
        <v>68</v>
      </c>
      <c r="D57" s="23" t="s">
        <v>15</v>
      </c>
      <c r="E57" s="24" t="s">
        <v>16</v>
      </c>
      <c r="F57" s="24" t="s">
        <v>38</v>
      </c>
      <c r="G57" s="24" t="s">
        <v>42</v>
      </c>
      <c r="H57" s="24" t="s">
        <v>67</v>
      </c>
      <c r="I57" s="61"/>
      <c r="J57" s="42">
        <v>290</v>
      </c>
      <c r="K57" s="64">
        <f>SUM(K58)</f>
        <v>0</v>
      </c>
      <c r="L57" s="64">
        <v>0</v>
      </c>
      <c r="M57" s="64">
        <v>0</v>
      </c>
    </row>
    <row r="58" spans="3:29" s="2" customFormat="1" ht="30.75" customHeight="1">
      <c r="C58" s="29" t="s">
        <v>69</v>
      </c>
      <c r="D58" s="23" t="s">
        <v>15</v>
      </c>
      <c r="E58" s="24" t="s">
        <v>16</v>
      </c>
      <c r="F58" s="24" t="s">
        <v>38</v>
      </c>
      <c r="G58" s="24" t="s">
        <v>42</v>
      </c>
      <c r="H58" s="24" t="s">
        <v>67</v>
      </c>
      <c r="I58" s="61"/>
      <c r="J58" s="42">
        <v>291</v>
      </c>
      <c r="K58" s="64">
        <v>0</v>
      </c>
      <c r="L58" s="64">
        <v>0</v>
      </c>
      <c r="M58" s="64">
        <v>0</v>
      </c>
    </row>
    <row r="59" spans="3:29" s="2" customFormat="1" ht="30" customHeight="1">
      <c r="C59" s="29" t="s">
        <v>70</v>
      </c>
      <c r="D59" s="23" t="s">
        <v>15</v>
      </c>
      <c r="E59" s="24" t="s">
        <v>16</v>
      </c>
      <c r="F59" s="24" t="s">
        <v>38</v>
      </c>
      <c r="G59" s="24" t="s">
        <v>42</v>
      </c>
      <c r="H59" s="24" t="s">
        <v>71</v>
      </c>
      <c r="I59" s="61" t="e">
        <f>#REF!</f>
        <v>#REF!</v>
      </c>
      <c r="J59" s="42"/>
      <c r="K59" s="64">
        <f>SUM(K60)</f>
        <v>1450</v>
      </c>
      <c r="L59" s="64">
        <v>1500</v>
      </c>
      <c r="M59" s="64">
        <v>0</v>
      </c>
    </row>
    <row r="60" spans="3:29" s="2" customFormat="1" ht="31.5" customHeight="1">
      <c r="C60" s="29" t="s">
        <v>31</v>
      </c>
      <c r="D60" s="23" t="s">
        <v>15</v>
      </c>
      <c r="E60" s="24" t="s">
        <v>16</v>
      </c>
      <c r="F60" s="24" t="s">
        <v>38</v>
      </c>
      <c r="G60" s="24" t="s">
        <v>42</v>
      </c>
      <c r="H60" s="24" t="s">
        <v>71</v>
      </c>
      <c r="I60" s="61"/>
      <c r="J60" s="42">
        <v>200</v>
      </c>
      <c r="K60" s="64">
        <f>SUM(K61)</f>
        <v>1450</v>
      </c>
      <c r="L60" s="64">
        <v>1500</v>
      </c>
      <c r="M60" s="64">
        <v>0</v>
      </c>
    </row>
    <row r="61" spans="3:29" s="2" customFormat="1" ht="26.25" customHeight="1">
      <c r="C61" s="29" t="s">
        <v>68</v>
      </c>
      <c r="D61" s="23" t="s">
        <v>15</v>
      </c>
      <c r="E61" s="24" t="s">
        <v>16</v>
      </c>
      <c r="F61" s="24" t="s">
        <v>38</v>
      </c>
      <c r="G61" s="24" t="s">
        <v>42</v>
      </c>
      <c r="H61" s="24" t="s">
        <v>71</v>
      </c>
      <c r="I61" s="61"/>
      <c r="J61" s="42">
        <v>290</v>
      </c>
      <c r="K61" s="73">
        <f>SUM(K62)</f>
        <v>1450</v>
      </c>
      <c r="L61" s="73">
        <v>1500</v>
      </c>
      <c r="M61" s="73">
        <v>0</v>
      </c>
    </row>
    <row r="62" spans="3:29" s="2" customFormat="1" ht="27" customHeight="1">
      <c r="C62" s="29" t="s">
        <v>69</v>
      </c>
      <c r="D62" s="23" t="s">
        <v>15</v>
      </c>
      <c r="E62" s="24" t="s">
        <v>16</v>
      </c>
      <c r="F62" s="24" t="s">
        <v>38</v>
      </c>
      <c r="G62" s="24" t="s">
        <v>42</v>
      </c>
      <c r="H62" s="24" t="s">
        <v>71</v>
      </c>
      <c r="I62" s="61"/>
      <c r="J62" s="42">
        <v>291</v>
      </c>
      <c r="K62" s="68">
        <v>1450</v>
      </c>
      <c r="L62" s="68">
        <v>1500</v>
      </c>
      <c r="M62" s="68">
        <v>0</v>
      </c>
    </row>
    <row r="63" spans="3:29" s="2" customFormat="1" ht="27" customHeight="1">
      <c r="C63" s="29" t="s">
        <v>72</v>
      </c>
      <c r="D63" s="23" t="s">
        <v>15</v>
      </c>
      <c r="E63" s="24" t="s">
        <v>16</v>
      </c>
      <c r="F63" s="24" t="s">
        <v>38</v>
      </c>
      <c r="G63" s="24" t="s">
        <v>42</v>
      </c>
      <c r="H63" s="24" t="s">
        <v>73</v>
      </c>
      <c r="I63" s="61" t="e">
        <f>#REF!</f>
        <v>#REF!</v>
      </c>
      <c r="J63" s="42"/>
      <c r="K63" s="64">
        <v>0</v>
      </c>
      <c r="L63" s="64">
        <v>0</v>
      </c>
      <c r="M63" s="64">
        <v>0</v>
      </c>
      <c r="S63" s="76"/>
      <c r="T63" s="77"/>
      <c r="U63" s="78"/>
      <c r="V63" s="78"/>
      <c r="W63" s="78"/>
      <c r="X63" s="78"/>
      <c r="Y63" s="79"/>
      <c r="Z63" s="80"/>
      <c r="AA63" s="79"/>
      <c r="AB63" s="79"/>
      <c r="AC63" s="79"/>
    </row>
    <row r="64" spans="3:29" s="2" customFormat="1" ht="27" customHeight="1">
      <c r="C64" s="29" t="s">
        <v>31</v>
      </c>
      <c r="D64" s="23" t="s">
        <v>15</v>
      </c>
      <c r="E64" s="24" t="s">
        <v>16</v>
      </c>
      <c r="F64" s="24" t="s">
        <v>38</v>
      </c>
      <c r="G64" s="24" t="s">
        <v>42</v>
      </c>
      <c r="H64" s="24" t="s">
        <v>73</v>
      </c>
      <c r="I64" s="61"/>
      <c r="J64" s="42">
        <v>200</v>
      </c>
      <c r="K64" s="64">
        <v>0</v>
      </c>
      <c r="L64" s="64">
        <v>0</v>
      </c>
      <c r="M64" s="64">
        <v>1000</v>
      </c>
      <c r="S64" s="76"/>
      <c r="T64" s="77"/>
      <c r="U64" s="78"/>
      <c r="V64" s="78"/>
      <c r="W64" s="78"/>
      <c r="X64" s="78"/>
      <c r="Y64" s="79"/>
      <c r="Z64" s="80"/>
      <c r="AA64" s="79"/>
      <c r="AB64" s="79"/>
      <c r="AC64" s="79"/>
    </row>
    <row r="65" spans="3:29" s="2" customFormat="1" ht="27" customHeight="1">
      <c r="C65" s="30" t="s">
        <v>68</v>
      </c>
      <c r="D65" s="31" t="s">
        <v>15</v>
      </c>
      <c r="E65" s="32" t="s">
        <v>16</v>
      </c>
      <c r="F65" s="32" t="s">
        <v>38</v>
      </c>
      <c r="G65" s="32" t="s">
        <v>42</v>
      </c>
      <c r="H65" s="32" t="s">
        <v>73</v>
      </c>
      <c r="I65" s="74"/>
      <c r="J65" s="75">
        <v>290</v>
      </c>
      <c r="K65" s="73">
        <v>0</v>
      </c>
      <c r="L65" s="73">
        <v>0</v>
      </c>
      <c r="M65" s="73">
        <v>0</v>
      </c>
      <c r="S65" s="76"/>
      <c r="T65" s="77"/>
      <c r="U65" s="78"/>
      <c r="V65" s="78"/>
      <c r="W65" s="78"/>
      <c r="X65" s="78"/>
      <c r="Y65" s="79"/>
      <c r="Z65" s="80"/>
      <c r="AA65" s="79"/>
      <c r="AB65" s="79"/>
      <c r="AC65" s="79"/>
    </row>
    <row r="66" spans="3:29" s="2" customFormat="1" ht="27" customHeight="1">
      <c r="C66" s="81" t="s">
        <v>74</v>
      </c>
      <c r="D66" s="82" t="s">
        <v>15</v>
      </c>
      <c r="E66" s="83" t="s">
        <v>16</v>
      </c>
      <c r="F66" s="83" t="s">
        <v>38</v>
      </c>
      <c r="G66" s="83" t="s">
        <v>42</v>
      </c>
      <c r="H66" s="83" t="s">
        <v>73</v>
      </c>
      <c r="I66" s="114"/>
      <c r="J66" s="115">
        <v>292</v>
      </c>
      <c r="K66" s="68">
        <v>0</v>
      </c>
      <c r="L66" s="68">
        <v>0</v>
      </c>
      <c r="M66" s="68">
        <v>0</v>
      </c>
      <c r="S66" s="76"/>
      <c r="T66" s="77"/>
      <c r="U66" s="78"/>
      <c r="V66" s="78"/>
      <c r="W66" s="78"/>
      <c r="X66" s="78"/>
      <c r="Y66" s="79"/>
      <c r="Z66" s="80"/>
      <c r="AA66" s="79"/>
      <c r="AB66" s="79"/>
      <c r="AC66" s="79"/>
    </row>
    <row r="67" spans="3:29" s="2" customFormat="1" ht="32.25" customHeight="1">
      <c r="C67" s="84" t="s">
        <v>75</v>
      </c>
      <c r="D67" s="85" t="s">
        <v>15</v>
      </c>
      <c r="E67" s="85" t="s">
        <v>16</v>
      </c>
      <c r="F67" s="85" t="s">
        <v>76</v>
      </c>
      <c r="G67" s="85"/>
      <c r="H67" s="85"/>
      <c r="I67" s="116" t="e">
        <f>I68</f>
        <v>#REF!</v>
      </c>
      <c r="J67" s="117"/>
      <c r="K67" s="118">
        <v>10000</v>
      </c>
      <c r="L67" s="118">
        <v>10000</v>
      </c>
      <c r="M67" s="67">
        <v>10000</v>
      </c>
      <c r="S67" s="76"/>
      <c r="T67" s="77"/>
      <c r="U67" s="78"/>
      <c r="V67" s="78"/>
      <c r="W67" s="78"/>
      <c r="X67" s="78"/>
      <c r="Y67" s="79"/>
      <c r="Z67" s="80"/>
      <c r="AA67" s="79"/>
      <c r="AB67" s="79"/>
      <c r="AC67" s="79"/>
    </row>
    <row r="68" spans="3:29" s="2" customFormat="1" ht="32.25" customHeight="1">
      <c r="C68" s="28" t="s">
        <v>75</v>
      </c>
      <c r="D68" s="24" t="s">
        <v>15</v>
      </c>
      <c r="E68" s="24" t="s">
        <v>16</v>
      </c>
      <c r="F68" s="24" t="s">
        <v>76</v>
      </c>
      <c r="G68" s="24" t="s">
        <v>77</v>
      </c>
      <c r="H68" s="24"/>
      <c r="I68" s="61" t="e">
        <f>I69</f>
        <v>#REF!</v>
      </c>
      <c r="J68" s="42"/>
      <c r="K68" s="64">
        <v>10000</v>
      </c>
      <c r="L68" s="64">
        <v>10000</v>
      </c>
      <c r="M68" s="69">
        <v>10000</v>
      </c>
      <c r="S68" s="76"/>
      <c r="T68" s="77"/>
      <c r="U68" s="78"/>
      <c r="V68" s="78"/>
      <c r="W68" s="78"/>
      <c r="X68" s="78"/>
      <c r="Y68" s="79"/>
      <c r="Z68" s="80"/>
      <c r="AA68" s="79"/>
      <c r="AB68" s="79"/>
      <c r="AC68" s="79"/>
    </row>
    <row r="69" spans="3:29" s="2" customFormat="1" ht="28.5" customHeight="1">
      <c r="C69" s="28" t="s">
        <v>78</v>
      </c>
      <c r="D69" s="24" t="s">
        <v>15</v>
      </c>
      <c r="E69" s="24" t="s">
        <v>16</v>
      </c>
      <c r="F69" s="24" t="s">
        <v>76</v>
      </c>
      <c r="G69" s="24" t="s">
        <v>79</v>
      </c>
      <c r="H69" s="24"/>
      <c r="I69" s="61" t="e">
        <f>I70</f>
        <v>#REF!</v>
      </c>
      <c r="J69" s="42"/>
      <c r="K69" s="64">
        <v>10000</v>
      </c>
      <c r="L69" s="64">
        <v>10000</v>
      </c>
      <c r="M69" s="69">
        <v>10000</v>
      </c>
    </row>
    <row r="70" spans="3:29" s="2" customFormat="1" ht="26.25" customHeight="1">
      <c r="C70" s="29" t="s">
        <v>62</v>
      </c>
      <c r="D70" s="23" t="s">
        <v>15</v>
      </c>
      <c r="E70" s="24" t="s">
        <v>16</v>
      </c>
      <c r="F70" s="24" t="s">
        <v>76</v>
      </c>
      <c r="G70" s="24" t="s">
        <v>79</v>
      </c>
      <c r="H70" s="20" t="s">
        <v>63</v>
      </c>
      <c r="I70" s="61" t="e">
        <f>I71</f>
        <v>#REF!</v>
      </c>
      <c r="J70" s="42"/>
      <c r="K70" s="64">
        <v>10000</v>
      </c>
      <c r="L70" s="64">
        <v>10000</v>
      </c>
      <c r="M70" s="69">
        <v>10000</v>
      </c>
    </row>
    <row r="71" spans="3:29" s="2" customFormat="1" ht="20.25" customHeight="1">
      <c r="C71" s="29" t="s">
        <v>80</v>
      </c>
      <c r="D71" s="23" t="s">
        <v>15</v>
      </c>
      <c r="E71" s="24" t="s">
        <v>16</v>
      </c>
      <c r="F71" s="24" t="s">
        <v>76</v>
      </c>
      <c r="G71" s="24" t="s">
        <v>79</v>
      </c>
      <c r="H71" s="24" t="s">
        <v>81</v>
      </c>
      <c r="I71" s="61" t="e">
        <f>#REF!</f>
        <v>#REF!</v>
      </c>
      <c r="J71" s="42"/>
      <c r="K71" s="64">
        <v>10000</v>
      </c>
      <c r="L71" s="64">
        <v>10000</v>
      </c>
      <c r="M71" s="69">
        <v>10000</v>
      </c>
    </row>
    <row r="72" spans="3:29" s="2" customFormat="1" ht="30" customHeight="1">
      <c r="C72" s="29" t="s">
        <v>31</v>
      </c>
      <c r="D72" s="23" t="s">
        <v>15</v>
      </c>
      <c r="E72" s="24" t="s">
        <v>16</v>
      </c>
      <c r="F72" s="24" t="s">
        <v>76</v>
      </c>
      <c r="G72" s="24" t="s">
        <v>79</v>
      </c>
      <c r="H72" s="24" t="s">
        <v>81</v>
      </c>
      <c r="I72" s="61"/>
      <c r="J72" s="42">
        <v>200</v>
      </c>
      <c r="K72" s="64">
        <v>10000</v>
      </c>
      <c r="L72" s="64">
        <v>10000</v>
      </c>
      <c r="M72" s="69">
        <v>10000</v>
      </c>
    </row>
    <row r="73" spans="3:29" s="2" customFormat="1" ht="25.5" customHeight="1">
      <c r="C73" s="27" t="s">
        <v>82</v>
      </c>
      <c r="D73" s="20" t="s">
        <v>15</v>
      </c>
      <c r="E73" s="20" t="s">
        <v>16</v>
      </c>
      <c r="F73" s="20" t="s">
        <v>83</v>
      </c>
      <c r="G73" s="20"/>
      <c r="H73" s="20"/>
      <c r="I73" s="62" t="e">
        <f>I74+#REF!+#REF!+#REF!+#REF!+#REF!+#REF!+#REF!+#REF!+#REF!+#REF!+#REF!</f>
        <v>#REF!</v>
      </c>
      <c r="J73" s="47"/>
      <c r="K73" s="65">
        <f>SUM(K74+K99)</f>
        <v>81686</v>
      </c>
      <c r="L73" s="66">
        <v>2800</v>
      </c>
      <c r="M73" s="67">
        <v>2800</v>
      </c>
    </row>
    <row r="74" spans="3:29" s="2" customFormat="1" ht="39" customHeight="1">
      <c r="C74" s="29" t="s">
        <v>84</v>
      </c>
      <c r="D74" s="23" t="s">
        <v>15</v>
      </c>
      <c r="E74" s="24" t="s">
        <v>16</v>
      </c>
      <c r="F74" s="24" t="s">
        <v>83</v>
      </c>
      <c r="G74" s="24" t="s">
        <v>85</v>
      </c>
      <c r="H74" s="24"/>
      <c r="I74" s="61" t="e">
        <f>I75</f>
        <v>#REF!</v>
      </c>
      <c r="J74" s="42"/>
      <c r="K74" s="65">
        <f>SUM(K75+K85+K92)</f>
        <v>23902</v>
      </c>
      <c r="L74" s="66">
        <v>2800</v>
      </c>
      <c r="M74" s="67">
        <v>2800</v>
      </c>
    </row>
    <row r="75" spans="3:29" s="2" customFormat="1" ht="22.5" customHeight="1">
      <c r="C75" s="28" t="s">
        <v>86</v>
      </c>
      <c r="D75" s="86" t="s">
        <v>15</v>
      </c>
      <c r="E75" s="86" t="s">
        <v>16</v>
      </c>
      <c r="F75" s="86" t="s">
        <v>83</v>
      </c>
      <c r="G75" s="86" t="s">
        <v>87</v>
      </c>
      <c r="H75" s="24"/>
      <c r="I75" s="61" t="e">
        <f>#REF!+#REF!+#REF!+#REF!</f>
        <v>#REF!</v>
      </c>
      <c r="J75" s="42"/>
      <c r="K75" s="119">
        <f t="shared" ref="K75:K80" si="5">SUM(K76)</f>
        <v>7902</v>
      </c>
      <c r="L75" s="119">
        <v>2800</v>
      </c>
      <c r="M75" s="119">
        <v>2800</v>
      </c>
    </row>
    <row r="76" spans="3:29" s="2" customFormat="1" ht="22.5" customHeight="1">
      <c r="C76" s="26" t="s">
        <v>88</v>
      </c>
      <c r="D76" s="23" t="s">
        <v>15</v>
      </c>
      <c r="E76" s="24" t="s">
        <v>16</v>
      </c>
      <c r="F76" s="24" t="s">
        <v>83</v>
      </c>
      <c r="G76" s="24" t="s">
        <v>87</v>
      </c>
      <c r="H76" s="20" t="s">
        <v>63</v>
      </c>
      <c r="I76" s="61" t="e">
        <f>#REF!</f>
        <v>#REF!</v>
      </c>
      <c r="J76" s="42"/>
      <c r="K76" s="64">
        <f t="shared" si="5"/>
        <v>7902</v>
      </c>
      <c r="L76" s="64">
        <v>2800</v>
      </c>
      <c r="M76" s="64">
        <v>2800</v>
      </c>
    </row>
    <row r="77" spans="3:29" s="2" customFormat="1" ht="21" customHeight="1">
      <c r="C77" s="29" t="s">
        <v>64</v>
      </c>
      <c r="D77" s="23" t="s">
        <v>15</v>
      </c>
      <c r="E77" s="24" t="s">
        <v>16</v>
      </c>
      <c r="F77" s="24" t="s">
        <v>83</v>
      </c>
      <c r="G77" s="24" t="s">
        <v>87</v>
      </c>
      <c r="H77" s="24" t="s">
        <v>65</v>
      </c>
      <c r="I77" s="61" t="e">
        <f>#REF!+#REF!</f>
        <v>#REF!</v>
      </c>
      <c r="J77" s="42"/>
      <c r="K77" s="64">
        <f t="shared" si="5"/>
        <v>7902</v>
      </c>
      <c r="L77" s="64">
        <v>2800</v>
      </c>
      <c r="M77" s="64">
        <v>2800</v>
      </c>
    </row>
    <row r="78" spans="3:29" s="2" customFormat="1" ht="21.75" customHeight="1">
      <c r="C78" s="29" t="s">
        <v>89</v>
      </c>
      <c r="D78" s="23" t="s">
        <v>15</v>
      </c>
      <c r="E78" s="24" t="s">
        <v>16</v>
      </c>
      <c r="F78" s="24" t="s">
        <v>83</v>
      </c>
      <c r="G78" s="24" t="s">
        <v>87</v>
      </c>
      <c r="H78" s="24" t="s">
        <v>73</v>
      </c>
      <c r="I78" s="61" t="e">
        <f>#REF!</f>
        <v>#REF!</v>
      </c>
      <c r="J78" s="42"/>
      <c r="K78" s="64">
        <f t="shared" si="5"/>
        <v>7902</v>
      </c>
      <c r="L78" s="64">
        <v>2800</v>
      </c>
      <c r="M78" s="64">
        <v>2800</v>
      </c>
    </row>
    <row r="79" spans="3:29" s="2" customFormat="1" ht="22.5" customHeight="1">
      <c r="C79" s="29" t="s">
        <v>31</v>
      </c>
      <c r="D79" s="23" t="s">
        <v>15</v>
      </c>
      <c r="E79" s="24" t="s">
        <v>16</v>
      </c>
      <c r="F79" s="24" t="s">
        <v>83</v>
      </c>
      <c r="G79" s="24" t="s">
        <v>87</v>
      </c>
      <c r="H79" s="24" t="s">
        <v>73</v>
      </c>
      <c r="I79" s="61"/>
      <c r="J79" s="42">
        <v>200</v>
      </c>
      <c r="K79" s="64">
        <f t="shared" si="5"/>
        <v>7902</v>
      </c>
      <c r="L79" s="64">
        <v>2800</v>
      </c>
      <c r="M79" s="64">
        <v>2800</v>
      </c>
    </row>
    <row r="80" spans="3:29" s="2" customFormat="1" ht="20.25" customHeight="1">
      <c r="C80" s="29" t="s">
        <v>68</v>
      </c>
      <c r="D80" s="23" t="s">
        <v>15</v>
      </c>
      <c r="E80" s="24" t="s">
        <v>16</v>
      </c>
      <c r="F80" s="24" t="s">
        <v>83</v>
      </c>
      <c r="G80" s="24" t="s">
        <v>87</v>
      </c>
      <c r="H80" s="24" t="s">
        <v>73</v>
      </c>
      <c r="I80" s="61"/>
      <c r="J80" s="42">
        <v>290</v>
      </c>
      <c r="K80" s="64">
        <f t="shared" si="5"/>
        <v>7902</v>
      </c>
      <c r="L80" s="64">
        <v>2800</v>
      </c>
      <c r="M80" s="64">
        <v>2800</v>
      </c>
    </row>
    <row r="81" spans="3:13" s="2" customFormat="1" ht="23.25" customHeight="1">
      <c r="C81" s="29" t="s">
        <v>90</v>
      </c>
      <c r="D81" s="23" t="s">
        <v>15</v>
      </c>
      <c r="E81" s="24" t="s">
        <v>16</v>
      </c>
      <c r="F81" s="24" t="s">
        <v>83</v>
      </c>
      <c r="G81" s="24" t="s">
        <v>87</v>
      </c>
      <c r="H81" s="24" t="s">
        <v>73</v>
      </c>
      <c r="I81" s="61"/>
      <c r="J81" s="42">
        <v>297</v>
      </c>
      <c r="K81" s="64">
        <v>7902</v>
      </c>
      <c r="L81" s="64">
        <v>2800</v>
      </c>
      <c r="M81" s="64">
        <v>2800</v>
      </c>
    </row>
    <row r="82" spans="3:13" s="2" customFormat="1" ht="23.25" customHeight="1">
      <c r="C82" s="29" t="s">
        <v>80</v>
      </c>
      <c r="D82" s="23" t="s">
        <v>15</v>
      </c>
      <c r="E82" s="24" t="s">
        <v>16</v>
      </c>
      <c r="F82" s="24" t="s">
        <v>83</v>
      </c>
      <c r="G82" s="24" t="s">
        <v>91</v>
      </c>
      <c r="H82" s="24" t="s">
        <v>81</v>
      </c>
      <c r="I82" s="61"/>
      <c r="J82" s="42"/>
      <c r="K82" s="120">
        <f>SUM(K83)</f>
        <v>0</v>
      </c>
      <c r="L82" s="79">
        <v>0</v>
      </c>
      <c r="M82" s="114">
        <v>0</v>
      </c>
    </row>
    <row r="83" spans="3:13" s="2" customFormat="1" ht="23.25" customHeight="1">
      <c r="C83" s="29" t="s">
        <v>31</v>
      </c>
      <c r="D83" s="23" t="s">
        <v>15</v>
      </c>
      <c r="E83" s="24" t="s">
        <v>16</v>
      </c>
      <c r="F83" s="24" t="s">
        <v>83</v>
      </c>
      <c r="G83" s="24" t="s">
        <v>91</v>
      </c>
      <c r="H83" s="24" t="s">
        <v>81</v>
      </c>
      <c r="I83" s="61"/>
      <c r="J83" s="42">
        <v>200</v>
      </c>
      <c r="K83" s="120">
        <f>SUM(K84)</f>
        <v>0</v>
      </c>
      <c r="L83" s="79">
        <v>0</v>
      </c>
      <c r="M83" s="114">
        <v>0</v>
      </c>
    </row>
    <row r="84" spans="3:13" s="2" customFormat="1" ht="23.25" customHeight="1">
      <c r="C84" s="29" t="s">
        <v>68</v>
      </c>
      <c r="D84" s="23" t="s">
        <v>15</v>
      </c>
      <c r="E84" s="24" t="s">
        <v>16</v>
      </c>
      <c r="F84" s="24" t="s">
        <v>83</v>
      </c>
      <c r="G84" s="24" t="s">
        <v>91</v>
      </c>
      <c r="H84" s="24" t="s">
        <v>81</v>
      </c>
      <c r="I84" s="61"/>
      <c r="J84" s="42">
        <v>290</v>
      </c>
      <c r="K84" s="120">
        <v>0</v>
      </c>
      <c r="L84" s="79">
        <v>0</v>
      </c>
      <c r="M84" s="114">
        <v>0</v>
      </c>
    </row>
    <row r="85" spans="3:13" s="2" customFormat="1" ht="25.5" customHeight="1">
      <c r="C85" s="29" t="s">
        <v>92</v>
      </c>
      <c r="D85" s="87" t="s">
        <v>15</v>
      </c>
      <c r="E85" s="86" t="s">
        <v>16</v>
      </c>
      <c r="F85" s="86" t="s">
        <v>83</v>
      </c>
      <c r="G85" s="86" t="s">
        <v>93</v>
      </c>
      <c r="H85" s="86"/>
      <c r="I85" s="121"/>
      <c r="J85" s="122"/>
      <c r="K85" s="119">
        <v>8000</v>
      </c>
      <c r="L85" s="119">
        <v>0</v>
      </c>
      <c r="M85" s="119">
        <v>0</v>
      </c>
    </row>
    <row r="86" spans="3:13" s="2" customFormat="1" ht="37.5" customHeight="1">
      <c r="C86" s="26" t="s">
        <v>46</v>
      </c>
      <c r="D86" s="23" t="s">
        <v>15</v>
      </c>
      <c r="E86" s="24" t="s">
        <v>16</v>
      </c>
      <c r="F86" s="24" t="s">
        <v>83</v>
      </c>
      <c r="G86" s="24" t="s">
        <v>93</v>
      </c>
      <c r="H86" s="20" t="s">
        <v>47</v>
      </c>
      <c r="I86" s="61" t="e">
        <f>I87</f>
        <v>#REF!</v>
      </c>
      <c r="J86" s="42"/>
      <c r="K86" s="64">
        <v>8000</v>
      </c>
      <c r="L86" s="64">
        <v>0</v>
      </c>
      <c r="M86" s="64">
        <v>0</v>
      </c>
    </row>
    <row r="87" spans="3:13" s="2" customFormat="1" ht="30">
      <c r="C87" s="88" t="s">
        <v>48</v>
      </c>
      <c r="D87" s="23" t="s">
        <v>15</v>
      </c>
      <c r="E87" s="24" t="s">
        <v>16</v>
      </c>
      <c r="F87" s="24" t="s">
        <v>83</v>
      </c>
      <c r="G87" s="24" t="s">
        <v>93</v>
      </c>
      <c r="H87" s="32" t="s">
        <v>49</v>
      </c>
      <c r="I87" s="74" t="e">
        <f>I88+#REF!</f>
        <v>#REF!</v>
      </c>
      <c r="J87" s="75"/>
      <c r="K87" s="64">
        <v>8000</v>
      </c>
      <c r="L87" s="64">
        <v>0</v>
      </c>
      <c r="M87" s="64">
        <v>0</v>
      </c>
    </row>
    <row r="88" spans="3:13" s="2" customFormat="1" ht="30">
      <c r="C88" s="89" t="s">
        <v>57</v>
      </c>
      <c r="D88" s="23" t="s">
        <v>15</v>
      </c>
      <c r="E88" s="24" t="s">
        <v>16</v>
      </c>
      <c r="F88" s="24" t="s">
        <v>83</v>
      </c>
      <c r="G88" s="24" t="s">
        <v>93</v>
      </c>
      <c r="H88" s="83" t="s">
        <v>58</v>
      </c>
      <c r="I88" s="114" t="e">
        <f>#REF!</f>
        <v>#REF!</v>
      </c>
      <c r="J88" s="115"/>
      <c r="K88" s="64">
        <v>8000</v>
      </c>
      <c r="L88" s="64">
        <v>0</v>
      </c>
      <c r="M88" s="64">
        <v>0</v>
      </c>
    </row>
    <row r="89" spans="3:13" s="2" customFormat="1" ht="15">
      <c r="C89" s="81" t="s">
        <v>31</v>
      </c>
      <c r="D89" s="23" t="s">
        <v>15</v>
      </c>
      <c r="E89" s="24" t="s">
        <v>16</v>
      </c>
      <c r="F89" s="24" t="s">
        <v>83</v>
      </c>
      <c r="G89" s="24" t="s">
        <v>93</v>
      </c>
      <c r="H89" s="83" t="s">
        <v>58</v>
      </c>
      <c r="I89" s="114"/>
      <c r="J89" s="115">
        <v>200</v>
      </c>
      <c r="K89" s="64">
        <v>8000</v>
      </c>
      <c r="L89" s="64">
        <v>0</v>
      </c>
      <c r="M89" s="64">
        <v>0</v>
      </c>
    </row>
    <row r="90" spans="3:13" s="2" customFormat="1" ht="15">
      <c r="C90" s="89" t="s">
        <v>52</v>
      </c>
      <c r="D90" s="23" t="s">
        <v>15</v>
      </c>
      <c r="E90" s="24" t="s">
        <v>16</v>
      </c>
      <c r="F90" s="24" t="s">
        <v>83</v>
      </c>
      <c r="G90" s="24" t="s">
        <v>93</v>
      </c>
      <c r="H90" s="83" t="s">
        <v>58</v>
      </c>
      <c r="I90" s="114"/>
      <c r="J90" s="115">
        <v>220</v>
      </c>
      <c r="K90" s="64">
        <v>8000</v>
      </c>
      <c r="L90" s="64">
        <v>0</v>
      </c>
      <c r="M90" s="64">
        <v>0</v>
      </c>
    </row>
    <row r="91" spans="3:13" s="2" customFormat="1" ht="15">
      <c r="C91" s="81" t="s">
        <v>54</v>
      </c>
      <c r="D91" s="23" t="s">
        <v>15</v>
      </c>
      <c r="E91" s="24" t="s">
        <v>16</v>
      </c>
      <c r="F91" s="24" t="s">
        <v>83</v>
      </c>
      <c r="G91" s="24" t="s">
        <v>93</v>
      </c>
      <c r="H91" s="83" t="s">
        <v>58</v>
      </c>
      <c r="I91" s="114"/>
      <c r="J91" s="115">
        <v>226</v>
      </c>
      <c r="K91" s="64">
        <v>8000</v>
      </c>
      <c r="L91" s="64">
        <v>0</v>
      </c>
      <c r="M91" s="64">
        <v>0</v>
      </c>
    </row>
    <row r="92" spans="3:13" s="2" customFormat="1" ht="28.5">
      <c r="C92" s="76" t="s">
        <v>94</v>
      </c>
      <c r="D92" s="87" t="s">
        <v>15</v>
      </c>
      <c r="E92" s="86" t="s">
        <v>16</v>
      </c>
      <c r="F92" s="86" t="s">
        <v>83</v>
      </c>
      <c r="G92" s="86" t="s">
        <v>95</v>
      </c>
      <c r="H92" s="90"/>
      <c r="I92" s="123"/>
      <c r="J92" s="124"/>
      <c r="K92" s="119">
        <v>8000</v>
      </c>
      <c r="L92" s="119">
        <v>0</v>
      </c>
      <c r="M92" s="119">
        <v>0</v>
      </c>
    </row>
    <row r="93" spans="3:13" s="2" customFormat="1" ht="30">
      <c r="C93" s="76" t="s">
        <v>46</v>
      </c>
      <c r="D93" s="23" t="s">
        <v>15</v>
      </c>
      <c r="E93" s="24" t="s">
        <v>16</v>
      </c>
      <c r="F93" s="24" t="s">
        <v>83</v>
      </c>
      <c r="G93" s="24" t="s">
        <v>95</v>
      </c>
      <c r="H93" s="78" t="s">
        <v>47</v>
      </c>
      <c r="I93" s="79" t="e">
        <f>I94</f>
        <v>#REF!</v>
      </c>
      <c r="J93" s="80"/>
      <c r="K93" s="64">
        <v>8000</v>
      </c>
      <c r="L93" s="64">
        <v>0</v>
      </c>
      <c r="M93" s="64">
        <v>0</v>
      </c>
    </row>
    <row r="94" spans="3:13" s="2" customFormat="1" ht="30">
      <c r="C94" s="76" t="s">
        <v>48</v>
      </c>
      <c r="D94" s="23" t="s">
        <v>15</v>
      </c>
      <c r="E94" s="24" t="s">
        <v>16</v>
      </c>
      <c r="F94" s="24" t="s">
        <v>83</v>
      </c>
      <c r="G94" s="24" t="s">
        <v>95</v>
      </c>
      <c r="H94" s="78" t="s">
        <v>49</v>
      </c>
      <c r="I94" s="79" t="e">
        <f>I95+#REF!</f>
        <v>#REF!</v>
      </c>
      <c r="J94" s="80"/>
      <c r="K94" s="64">
        <v>8000</v>
      </c>
      <c r="L94" s="64">
        <v>0</v>
      </c>
      <c r="M94" s="64">
        <v>0</v>
      </c>
    </row>
    <row r="95" spans="3:13" s="2" customFormat="1" ht="30">
      <c r="C95" s="76" t="s">
        <v>57</v>
      </c>
      <c r="D95" s="23" t="s">
        <v>15</v>
      </c>
      <c r="E95" s="24" t="s">
        <v>16</v>
      </c>
      <c r="F95" s="24" t="s">
        <v>83</v>
      </c>
      <c r="G95" s="24" t="s">
        <v>95</v>
      </c>
      <c r="H95" s="78" t="s">
        <v>58</v>
      </c>
      <c r="I95" s="79" t="e">
        <f>#REF!</f>
        <v>#REF!</v>
      </c>
      <c r="J95" s="80"/>
      <c r="K95" s="64">
        <v>8000</v>
      </c>
      <c r="L95" s="64">
        <v>0</v>
      </c>
      <c r="M95" s="64">
        <v>0</v>
      </c>
    </row>
    <row r="96" spans="3:13" s="2" customFormat="1" ht="15">
      <c r="C96" s="76" t="s">
        <v>31</v>
      </c>
      <c r="D96" s="23" t="s">
        <v>15</v>
      </c>
      <c r="E96" s="24" t="s">
        <v>16</v>
      </c>
      <c r="F96" s="24" t="s">
        <v>83</v>
      </c>
      <c r="G96" s="24" t="s">
        <v>95</v>
      </c>
      <c r="H96" s="78" t="s">
        <v>58</v>
      </c>
      <c r="I96" s="79"/>
      <c r="J96" s="80">
        <v>200</v>
      </c>
      <c r="K96" s="64">
        <v>8000</v>
      </c>
      <c r="L96" s="64">
        <v>0</v>
      </c>
      <c r="M96" s="64">
        <v>0</v>
      </c>
    </row>
    <row r="97" spans="3:13" s="2" customFormat="1" ht="15">
      <c r="C97" s="76" t="s">
        <v>52</v>
      </c>
      <c r="D97" s="23" t="s">
        <v>15</v>
      </c>
      <c r="E97" s="24" t="s">
        <v>16</v>
      </c>
      <c r="F97" s="24" t="s">
        <v>83</v>
      </c>
      <c r="G97" s="24" t="s">
        <v>95</v>
      </c>
      <c r="H97" s="78" t="s">
        <v>58</v>
      </c>
      <c r="I97" s="79"/>
      <c r="J97" s="80">
        <v>220</v>
      </c>
      <c r="K97" s="64">
        <v>8000</v>
      </c>
      <c r="L97" s="64">
        <v>0</v>
      </c>
      <c r="M97" s="64">
        <v>0</v>
      </c>
    </row>
    <row r="98" spans="3:13" s="2" customFormat="1" ht="15">
      <c r="C98" s="76" t="s">
        <v>54</v>
      </c>
      <c r="D98" s="23" t="s">
        <v>15</v>
      </c>
      <c r="E98" s="24" t="s">
        <v>16</v>
      </c>
      <c r="F98" s="24" t="s">
        <v>83</v>
      </c>
      <c r="G98" s="24" t="s">
        <v>95</v>
      </c>
      <c r="H98" s="78" t="s">
        <v>58</v>
      </c>
      <c r="I98" s="79"/>
      <c r="J98" s="80">
        <v>226</v>
      </c>
      <c r="K98" s="64">
        <v>8000</v>
      </c>
      <c r="L98" s="64">
        <v>0</v>
      </c>
      <c r="M98" s="64">
        <v>0</v>
      </c>
    </row>
    <row r="99" spans="3:13" s="2" customFormat="1" ht="27.75" customHeight="1">
      <c r="C99" s="29" t="s">
        <v>84</v>
      </c>
      <c r="D99" s="23" t="s">
        <v>15</v>
      </c>
      <c r="E99" s="24" t="s">
        <v>16</v>
      </c>
      <c r="F99" s="24" t="s">
        <v>83</v>
      </c>
      <c r="G99" s="24" t="s">
        <v>96</v>
      </c>
      <c r="H99" s="24"/>
      <c r="I99" s="61"/>
      <c r="J99" s="42"/>
      <c r="K99" s="125">
        <f>SUM(K100)</f>
        <v>57784</v>
      </c>
      <c r="L99" s="125">
        <f>SUM(L100)</f>
        <v>0</v>
      </c>
      <c r="M99" s="125">
        <v>0</v>
      </c>
    </row>
    <row r="100" spans="3:13" s="2" customFormat="1" ht="15">
      <c r="C100" s="28" t="s">
        <v>86</v>
      </c>
      <c r="D100" s="24" t="s">
        <v>15</v>
      </c>
      <c r="E100" s="24" t="s">
        <v>16</v>
      </c>
      <c r="F100" s="24" t="s">
        <v>83</v>
      </c>
      <c r="G100" s="24" t="s">
        <v>97</v>
      </c>
      <c r="H100" s="24"/>
      <c r="I100" s="61" t="e">
        <f>I101+#REF!+#REF!+#REF!</f>
        <v>#REF!</v>
      </c>
      <c r="J100" s="42"/>
      <c r="K100" s="68">
        <f>SUM(K113+K107+K101)</f>
        <v>57784</v>
      </c>
      <c r="L100" s="68">
        <f>SUM(L101+L107+L113)</f>
        <v>0</v>
      </c>
      <c r="M100" s="68">
        <v>0</v>
      </c>
    </row>
    <row r="101" spans="3:13" s="2" customFormat="1" ht="27.75" customHeight="1">
      <c r="C101" s="26" t="s">
        <v>46</v>
      </c>
      <c r="D101" s="87" t="s">
        <v>15</v>
      </c>
      <c r="E101" s="86" t="s">
        <v>16</v>
      </c>
      <c r="F101" s="86" t="s">
        <v>83</v>
      </c>
      <c r="G101" s="86" t="s">
        <v>98</v>
      </c>
      <c r="H101" s="86" t="s">
        <v>47</v>
      </c>
      <c r="I101" s="121" t="e">
        <f>I102</f>
        <v>#REF!</v>
      </c>
      <c r="J101" s="122"/>
      <c r="K101" s="125">
        <v>30000</v>
      </c>
      <c r="L101" s="125">
        <f>SUM(L102)</f>
        <v>0</v>
      </c>
      <c r="M101" s="125">
        <v>0</v>
      </c>
    </row>
    <row r="102" spans="3:13" s="2" customFormat="1" ht="24.75" customHeight="1">
      <c r="C102" s="88" t="s">
        <v>48</v>
      </c>
      <c r="D102" s="31" t="s">
        <v>15</v>
      </c>
      <c r="E102" s="32" t="s">
        <v>16</v>
      </c>
      <c r="F102" s="32" t="s">
        <v>83</v>
      </c>
      <c r="G102" s="32" t="s">
        <v>98</v>
      </c>
      <c r="H102" s="32" t="s">
        <v>49</v>
      </c>
      <c r="I102" s="74" t="e">
        <f>I103+#REF!</f>
        <v>#REF!</v>
      </c>
      <c r="J102" s="75"/>
      <c r="K102" s="68">
        <v>30000</v>
      </c>
      <c r="L102" s="68">
        <f>SUM(L103)</f>
        <v>0</v>
      </c>
      <c r="M102" s="68">
        <v>0</v>
      </c>
    </row>
    <row r="103" spans="3:13" s="2" customFormat="1" ht="25.5" customHeight="1">
      <c r="C103" s="89" t="s">
        <v>57</v>
      </c>
      <c r="D103" s="82" t="s">
        <v>15</v>
      </c>
      <c r="E103" s="83" t="s">
        <v>16</v>
      </c>
      <c r="F103" s="83" t="s">
        <v>83</v>
      </c>
      <c r="G103" s="83" t="s">
        <v>98</v>
      </c>
      <c r="H103" s="83" t="s">
        <v>58</v>
      </c>
      <c r="I103" s="114" t="e">
        <f>#REF!</f>
        <v>#REF!</v>
      </c>
      <c r="J103" s="115"/>
      <c r="K103" s="68">
        <v>30000</v>
      </c>
      <c r="L103" s="68">
        <f>SUM(L104)</f>
        <v>0</v>
      </c>
      <c r="M103" s="68">
        <v>0</v>
      </c>
    </row>
    <row r="104" spans="3:13" s="2" customFormat="1" ht="15">
      <c r="C104" s="81" t="s">
        <v>31</v>
      </c>
      <c r="D104" s="82" t="s">
        <v>15</v>
      </c>
      <c r="E104" s="83" t="s">
        <v>16</v>
      </c>
      <c r="F104" s="83" t="s">
        <v>83</v>
      </c>
      <c r="G104" s="83" t="s">
        <v>98</v>
      </c>
      <c r="H104" s="83" t="s">
        <v>58</v>
      </c>
      <c r="I104" s="114"/>
      <c r="J104" s="115">
        <v>200</v>
      </c>
      <c r="K104" s="68">
        <v>30000</v>
      </c>
      <c r="L104" s="68">
        <f>SUM(L105)</f>
        <v>0</v>
      </c>
      <c r="M104" s="68">
        <v>0</v>
      </c>
    </row>
    <row r="105" spans="3:13" s="2" customFormat="1" ht="15">
      <c r="C105" s="89" t="s">
        <v>52</v>
      </c>
      <c r="D105" s="82" t="s">
        <v>15</v>
      </c>
      <c r="E105" s="83" t="s">
        <v>16</v>
      </c>
      <c r="F105" s="83" t="s">
        <v>83</v>
      </c>
      <c r="G105" s="83" t="s">
        <v>98</v>
      </c>
      <c r="H105" s="83" t="s">
        <v>58</v>
      </c>
      <c r="I105" s="114"/>
      <c r="J105" s="115">
        <v>220</v>
      </c>
      <c r="K105" s="68">
        <v>30000</v>
      </c>
      <c r="L105" s="68">
        <f>SUM(L106)</f>
        <v>0</v>
      </c>
      <c r="M105" s="68">
        <v>0</v>
      </c>
    </row>
    <row r="106" spans="3:13" s="2" customFormat="1" ht="15">
      <c r="C106" s="81" t="s">
        <v>54</v>
      </c>
      <c r="D106" s="82" t="s">
        <v>15</v>
      </c>
      <c r="E106" s="83" t="s">
        <v>16</v>
      </c>
      <c r="F106" s="83" t="s">
        <v>83</v>
      </c>
      <c r="G106" s="83" t="s">
        <v>98</v>
      </c>
      <c r="H106" s="83" t="s">
        <v>58</v>
      </c>
      <c r="I106" s="114"/>
      <c r="J106" s="115">
        <v>226</v>
      </c>
      <c r="K106" s="68">
        <v>30000</v>
      </c>
      <c r="L106" s="68">
        <v>0</v>
      </c>
      <c r="M106" s="68">
        <v>0</v>
      </c>
    </row>
    <row r="107" spans="3:13" s="2" customFormat="1" ht="36">
      <c r="C107" s="91" t="s">
        <v>99</v>
      </c>
      <c r="D107" s="92" t="s">
        <v>15</v>
      </c>
      <c r="E107" s="92" t="s">
        <v>16</v>
      </c>
      <c r="F107" s="93">
        <v>13</v>
      </c>
      <c r="G107" s="93" t="s">
        <v>100</v>
      </c>
      <c r="H107" s="93"/>
      <c r="I107" s="126">
        <v>3.347</v>
      </c>
      <c r="J107" s="127"/>
      <c r="K107" s="125">
        <f>SUM(K108)</f>
        <v>16000</v>
      </c>
      <c r="L107" s="125">
        <v>0</v>
      </c>
      <c r="M107" s="128">
        <v>0</v>
      </c>
    </row>
    <row r="108" spans="3:13" s="2" customFormat="1" ht="15">
      <c r="C108" s="94" t="s">
        <v>101</v>
      </c>
      <c r="D108" s="95" t="s">
        <v>15</v>
      </c>
      <c r="E108" s="95" t="s">
        <v>16</v>
      </c>
      <c r="F108" s="96">
        <v>13</v>
      </c>
      <c r="G108" s="96" t="s">
        <v>100</v>
      </c>
      <c r="H108" s="97">
        <v>500</v>
      </c>
      <c r="I108" s="129">
        <v>3.347</v>
      </c>
      <c r="J108" s="115"/>
      <c r="K108" s="68">
        <f>SUM(K109)</f>
        <v>16000</v>
      </c>
      <c r="L108" s="68">
        <v>0</v>
      </c>
      <c r="M108" s="69">
        <v>0</v>
      </c>
    </row>
    <row r="109" spans="3:13" s="2" customFormat="1" ht="15">
      <c r="C109" s="94" t="s">
        <v>102</v>
      </c>
      <c r="D109" s="95" t="s">
        <v>15</v>
      </c>
      <c r="E109" s="95" t="s">
        <v>16</v>
      </c>
      <c r="F109" s="96">
        <v>13</v>
      </c>
      <c r="G109" s="96" t="s">
        <v>100</v>
      </c>
      <c r="H109" s="98">
        <v>540</v>
      </c>
      <c r="I109" s="98"/>
      <c r="J109" s="115"/>
      <c r="K109" s="68">
        <f>SUM(K110)</f>
        <v>16000</v>
      </c>
      <c r="L109" s="68">
        <v>0</v>
      </c>
      <c r="M109" s="69">
        <v>0</v>
      </c>
    </row>
    <row r="110" spans="3:13" s="2" customFormat="1" ht="15">
      <c r="C110" s="94" t="s">
        <v>31</v>
      </c>
      <c r="D110" s="95" t="s">
        <v>15</v>
      </c>
      <c r="E110" s="95" t="s">
        <v>16</v>
      </c>
      <c r="F110" s="96">
        <v>13</v>
      </c>
      <c r="G110" s="96" t="s">
        <v>100</v>
      </c>
      <c r="H110" s="98">
        <v>540</v>
      </c>
      <c r="I110" s="98"/>
      <c r="J110" s="115">
        <v>200</v>
      </c>
      <c r="K110" s="68">
        <f>SUM(K111)</f>
        <v>16000</v>
      </c>
      <c r="L110" s="68">
        <v>0</v>
      </c>
      <c r="M110" s="69">
        <v>0</v>
      </c>
    </row>
    <row r="111" spans="3:13" s="2" customFormat="1" ht="15">
      <c r="C111" s="94" t="s">
        <v>103</v>
      </c>
      <c r="D111" s="95" t="s">
        <v>15</v>
      </c>
      <c r="E111" s="95" t="s">
        <v>16</v>
      </c>
      <c r="F111" s="96">
        <v>13</v>
      </c>
      <c r="G111" s="96" t="s">
        <v>100</v>
      </c>
      <c r="H111" s="98">
        <v>540</v>
      </c>
      <c r="I111" s="98"/>
      <c r="J111" s="115">
        <v>250</v>
      </c>
      <c r="K111" s="68">
        <f>SUM(K112)</f>
        <v>16000</v>
      </c>
      <c r="L111" s="68">
        <v>0</v>
      </c>
      <c r="M111" s="69">
        <v>0</v>
      </c>
    </row>
    <row r="112" spans="3:13" s="2" customFormat="1" ht="24">
      <c r="C112" s="94" t="s">
        <v>104</v>
      </c>
      <c r="D112" s="95" t="s">
        <v>15</v>
      </c>
      <c r="E112" s="95" t="s">
        <v>16</v>
      </c>
      <c r="F112" s="96">
        <v>13</v>
      </c>
      <c r="G112" s="96" t="s">
        <v>100</v>
      </c>
      <c r="H112" s="98">
        <v>540</v>
      </c>
      <c r="I112" s="98"/>
      <c r="J112" s="115">
        <v>251</v>
      </c>
      <c r="K112" s="68">
        <v>16000</v>
      </c>
      <c r="L112" s="68">
        <v>0</v>
      </c>
      <c r="M112" s="69">
        <v>0</v>
      </c>
    </row>
    <row r="113" spans="3:18" s="2" customFormat="1" ht="60">
      <c r="C113" s="99" t="s">
        <v>105</v>
      </c>
      <c r="D113" s="100" t="s">
        <v>15</v>
      </c>
      <c r="E113" s="100" t="s">
        <v>16</v>
      </c>
      <c r="F113" s="101">
        <v>13</v>
      </c>
      <c r="G113" s="101" t="s">
        <v>106</v>
      </c>
      <c r="H113" s="102"/>
      <c r="I113" s="130">
        <v>3.347</v>
      </c>
      <c r="J113" s="127"/>
      <c r="K113" s="125">
        <f>SUM(K114)</f>
        <v>11784</v>
      </c>
      <c r="L113" s="125">
        <v>0</v>
      </c>
      <c r="M113" s="128">
        <v>0</v>
      </c>
    </row>
    <row r="114" spans="3:18" s="2" customFormat="1" ht="15">
      <c r="C114" s="103" t="s">
        <v>101</v>
      </c>
      <c r="D114" s="104" t="s">
        <v>15</v>
      </c>
      <c r="E114" s="104" t="s">
        <v>16</v>
      </c>
      <c r="F114" s="105">
        <v>13</v>
      </c>
      <c r="G114" s="105" t="s">
        <v>106</v>
      </c>
      <c r="H114" s="106">
        <v>500</v>
      </c>
      <c r="I114" s="131">
        <v>3.347</v>
      </c>
      <c r="J114" s="132"/>
      <c r="K114" s="68">
        <f>SUM(K115)</f>
        <v>11784</v>
      </c>
      <c r="L114" s="68">
        <v>0</v>
      </c>
      <c r="M114" s="69">
        <v>0</v>
      </c>
    </row>
    <row r="115" spans="3:18" s="2" customFormat="1" ht="15">
      <c r="C115" s="103" t="s">
        <v>102</v>
      </c>
      <c r="D115" s="104" t="s">
        <v>15</v>
      </c>
      <c r="E115" s="104" t="s">
        <v>16</v>
      </c>
      <c r="F115" s="105">
        <v>13</v>
      </c>
      <c r="G115" s="105" t="s">
        <v>106</v>
      </c>
      <c r="H115" s="107">
        <v>540</v>
      </c>
      <c r="I115" s="133"/>
      <c r="J115" s="132"/>
      <c r="K115" s="68">
        <f>SUM(K116)</f>
        <v>11784</v>
      </c>
      <c r="L115" s="68">
        <v>0</v>
      </c>
      <c r="M115" s="69">
        <v>0</v>
      </c>
    </row>
    <row r="116" spans="3:18" s="2" customFormat="1" ht="15">
      <c r="C116" s="103" t="s">
        <v>31</v>
      </c>
      <c r="D116" s="104" t="s">
        <v>15</v>
      </c>
      <c r="E116" s="104" t="s">
        <v>16</v>
      </c>
      <c r="F116" s="105">
        <v>13</v>
      </c>
      <c r="G116" s="105" t="s">
        <v>106</v>
      </c>
      <c r="H116" s="107">
        <v>540</v>
      </c>
      <c r="I116" s="133"/>
      <c r="J116" s="132">
        <v>200</v>
      </c>
      <c r="K116" s="68">
        <f>SUM(K117)</f>
        <v>11784</v>
      </c>
      <c r="L116" s="68">
        <v>0</v>
      </c>
      <c r="M116" s="69">
        <v>0</v>
      </c>
    </row>
    <row r="117" spans="3:18" s="2" customFormat="1" ht="15">
      <c r="C117" s="103" t="s">
        <v>103</v>
      </c>
      <c r="D117" s="104" t="s">
        <v>15</v>
      </c>
      <c r="E117" s="104" t="s">
        <v>16</v>
      </c>
      <c r="F117" s="105">
        <v>13</v>
      </c>
      <c r="G117" s="105" t="s">
        <v>106</v>
      </c>
      <c r="H117" s="107">
        <v>540</v>
      </c>
      <c r="I117" s="133"/>
      <c r="J117" s="132">
        <v>250</v>
      </c>
      <c r="K117" s="68">
        <f>SUM(K118)</f>
        <v>11784</v>
      </c>
      <c r="L117" s="68">
        <v>0</v>
      </c>
      <c r="M117" s="69">
        <v>0</v>
      </c>
    </row>
    <row r="118" spans="3:18" s="2" customFormat="1" ht="30">
      <c r="C118" s="103" t="s">
        <v>104</v>
      </c>
      <c r="D118" s="104" t="s">
        <v>15</v>
      </c>
      <c r="E118" s="104" t="s">
        <v>16</v>
      </c>
      <c r="F118" s="105">
        <v>13</v>
      </c>
      <c r="G118" s="105" t="s">
        <v>106</v>
      </c>
      <c r="H118" s="107">
        <v>540</v>
      </c>
      <c r="I118" s="133"/>
      <c r="J118" s="132">
        <v>251</v>
      </c>
      <c r="K118" s="68">
        <v>11784</v>
      </c>
      <c r="L118" s="68">
        <v>0</v>
      </c>
      <c r="M118" s="69">
        <v>0</v>
      </c>
    </row>
    <row r="119" spans="3:18" s="2" customFormat="1" ht="15">
      <c r="C119" s="108" t="s">
        <v>107</v>
      </c>
      <c r="D119" s="109" t="s">
        <v>15</v>
      </c>
      <c r="E119" s="110" t="s">
        <v>18</v>
      </c>
      <c r="F119" s="110"/>
      <c r="G119" s="83"/>
      <c r="H119" s="83"/>
      <c r="I119" s="114"/>
      <c r="J119" s="115"/>
      <c r="K119" s="125">
        <f t="shared" ref="K119:K125" si="6">SUM(K120)</f>
        <v>162625</v>
      </c>
      <c r="L119" s="125">
        <f t="shared" ref="L119:L125" si="7">SUM(L120)</f>
        <v>177537</v>
      </c>
      <c r="M119" s="128">
        <f t="shared" ref="M119:M125" si="8">SUM(M120)</f>
        <v>183781</v>
      </c>
      <c r="P119" s="134"/>
      <c r="Q119" s="137"/>
      <c r="R119" s="138"/>
    </row>
    <row r="120" spans="3:18" s="2" customFormat="1" ht="15">
      <c r="C120" s="111" t="s">
        <v>108</v>
      </c>
      <c r="D120" s="112" t="s">
        <v>15</v>
      </c>
      <c r="E120" s="113" t="s">
        <v>18</v>
      </c>
      <c r="F120" s="113" t="s">
        <v>109</v>
      </c>
      <c r="G120" s="113"/>
      <c r="H120" s="113"/>
      <c r="I120" s="135"/>
      <c r="J120" s="136"/>
      <c r="K120" s="71">
        <f t="shared" si="6"/>
        <v>162625</v>
      </c>
      <c r="L120" s="71">
        <f t="shared" si="7"/>
        <v>177537</v>
      </c>
      <c r="M120" s="72">
        <f t="shared" si="8"/>
        <v>183781</v>
      </c>
    </row>
    <row r="121" spans="3:18" s="2" customFormat="1" ht="30.75" customHeight="1">
      <c r="C121" s="29" t="s">
        <v>19</v>
      </c>
      <c r="D121" s="23" t="s">
        <v>15</v>
      </c>
      <c r="E121" s="24" t="s">
        <v>18</v>
      </c>
      <c r="F121" s="24" t="s">
        <v>109</v>
      </c>
      <c r="G121" s="24" t="s">
        <v>110</v>
      </c>
      <c r="H121" s="24"/>
      <c r="I121" s="61"/>
      <c r="J121" s="42"/>
      <c r="K121" s="71">
        <f t="shared" si="6"/>
        <v>162625</v>
      </c>
      <c r="L121" s="71">
        <f t="shared" si="7"/>
        <v>177537</v>
      </c>
      <c r="M121" s="72">
        <f t="shared" si="8"/>
        <v>183781</v>
      </c>
    </row>
    <row r="122" spans="3:18" s="2" customFormat="1" ht="30">
      <c r="C122" s="29" t="s">
        <v>40</v>
      </c>
      <c r="D122" s="23" t="s">
        <v>15</v>
      </c>
      <c r="E122" s="24" t="s">
        <v>18</v>
      </c>
      <c r="F122" s="24" t="s">
        <v>109</v>
      </c>
      <c r="G122" s="24" t="s">
        <v>111</v>
      </c>
      <c r="H122" s="24"/>
      <c r="I122" s="61"/>
      <c r="J122" s="42"/>
      <c r="K122" s="71">
        <f t="shared" si="6"/>
        <v>162625</v>
      </c>
      <c r="L122" s="71">
        <f t="shared" si="7"/>
        <v>177537</v>
      </c>
      <c r="M122" s="72">
        <f t="shared" si="8"/>
        <v>183781</v>
      </c>
    </row>
    <row r="123" spans="3:18" s="2" customFormat="1" ht="35.25" customHeight="1">
      <c r="C123" s="29" t="s">
        <v>112</v>
      </c>
      <c r="D123" s="23" t="s">
        <v>15</v>
      </c>
      <c r="E123" s="24" t="s">
        <v>18</v>
      </c>
      <c r="F123" s="24" t="s">
        <v>109</v>
      </c>
      <c r="G123" s="24" t="s">
        <v>113</v>
      </c>
      <c r="H123" s="24"/>
      <c r="I123" s="61"/>
      <c r="J123" s="42"/>
      <c r="K123" s="71">
        <f t="shared" si="6"/>
        <v>162625</v>
      </c>
      <c r="L123" s="71">
        <f t="shared" si="7"/>
        <v>177537</v>
      </c>
      <c r="M123" s="72">
        <f t="shared" si="8"/>
        <v>183781</v>
      </c>
    </row>
    <row r="124" spans="3:18" s="2" customFormat="1" ht="65.25" customHeight="1">
      <c r="C124" s="26" t="s">
        <v>25</v>
      </c>
      <c r="D124" s="23" t="s">
        <v>15</v>
      </c>
      <c r="E124" s="24" t="s">
        <v>18</v>
      </c>
      <c r="F124" s="24" t="s">
        <v>109</v>
      </c>
      <c r="G124" s="24" t="s">
        <v>113</v>
      </c>
      <c r="H124" s="20" t="s">
        <v>27</v>
      </c>
      <c r="I124" s="61"/>
      <c r="J124" s="42"/>
      <c r="K124" s="71">
        <f t="shared" si="6"/>
        <v>162625</v>
      </c>
      <c r="L124" s="71">
        <f t="shared" si="7"/>
        <v>177537</v>
      </c>
      <c r="M124" s="72">
        <f t="shared" si="8"/>
        <v>183781</v>
      </c>
    </row>
    <row r="125" spans="3:18" s="2" customFormat="1" ht="29.25" customHeight="1">
      <c r="C125" s="26" t="s">
        <v>28</v>
      </c>
      <c r="D125" s="23" t="s">
        <v>15</v>
      </c>
      <c r="E125" s="24" t="s">
        <v>18</v>
      </c>
      <c r="F125" s="24" t="s">
        <v>109</v>
      </c>
      <c r="G125" s="24" t="s">
        <v>113</v>
      </c>
      <c r="H125" s="24" t="s">
        <v>30</v>
      </c>
      <c r="I125" s="61"/>
      <c r="J125" s="42"/>
      <c r="K125" s="71">
        <f t="shared" si="6"/>
        <v>162625</v>
      </c>
      <c r="L125" s="71">
        <f t="shared" si="7"/>
        <v>177537</v>
      </c>
      <c r="M125" s="72">
        <f t="shared" si="8"/>
        <v>183781</v>
      </c>
    </row>
    <row r="126" spans="3:18" s="2" customFormat="1" ht="15">
      <c r="C126" s="26" t="s">
        <v>114</v>
      </c>
      <c r="D126" s="23" t="s">
        <v>15</v>
      </c>
      <c r="E126" s="24" t="s">
        <v>18</v>
      </c>
      <c r="F126" s="24" t="s">
        <v>109</v>
      </c>
      <c r="G126" s="24" t="s">
        <v>113</v>
      </c>
      <c r="H126" s="24" t="s">
        <v>30</v>
      </c>
      <c r="I126" s="61"/>
      <c r="J126" s="42"/>
      <c r="K126" s="71">
        <f>SUM(K130+K127)</f>
        <v>162625</v>
      </c>
      <c r="L126" s="71">
        <f>SUM(L127+L130)</f>
        <v>177537</v>
      </c>
      <c r="M126" s="72">
        <f>SUM(M127+M130)</f>
        <v>183781</v>
      </c>
    </row>
    <row r="127" spans="3:18" s="2" customFormat="1" ht="15">
      <c r="C127" s="26" t="s">
        <v>31</v>
      </c>
      <c r="D127" s="23" t="s">
        <v>15</v>
      </c>
      <c r="E127" s="24" t="s">
        <v>18</v>
      </c>
      <c r="F127" s="24" t="s">
        <v>109</v>
      </c>
      <c r="G127" s="24" t="s">
        <v>113</v>
      </c>
      <c r="H127" s="20" t="s">
        <v>32</v>
      </c>
      <c r="I127" s="61"/>
      <c r="J127" s="42">
        <v>200</v>
      </c>
      <c r="K127" s="64">
        <f t="shared" ref="K127:M128" si="9">SUM(K128)</f>
        <v>124908</v>
      </c>
      <c r="L127" s="68">
        <f t="shared" si="9"/>
        <v>136572</v>
      </c>
      <c r="M127" s="69">
        <f t="shared" si="9"/>
        <v>141153</v>
      </c>
    </row>
    <row r="128" spans="3:18" s="2" customFormat="1" ht="30">
      <c r="C128" s="26" t="s">
        <v>33</v>
      </c>
      <c r="D128" s="23" t="s">
        <v>15</v>
      </c>
      <c r="E128" s="24" t="s">
        <v>18</v>
      </c>
      <c r="F128" s="24" t="s">
        <v>109</v>
      </c>
      <c r="G128" s="24" t="s">
        <v>113</v>
      </c>
      <c r="H128" s="24" t="s">
        <v>32</v>
      </c>
      <c r="I128" s="61"/>
      <c r="J128" s="42">
        <v>210</v>
      </c>
      <c r="K128" s="64">
        <f t="shared" si="9"/>
        <v>124908</v>
      </c>
      <c r="L128" s="68">
        <f t="shared" si="9"/>
        <v>136572</v>
      </c>
      <c r="M128" s="69">
        <f t="shared" si="9"/>
        <v>141153</v>
      </c>
    </row>
    <row r="129" spans="3:13" s="2" customFormat="1" ht="15">
      <c r="C129" s="26" t="s">
        <v>34</v>
      </c>
      <c r="D129" s="23" t="s">
        <v>15</v>
      </c>
      <c r="E129" s="24" t="s">
        <v>18</v>
      </c>
      <c r="F129" s="24" t="s">
        <v>109</v>
      </c>
      <c r="G129" s="24" t="s">
        <v>113</v>
      </c>
      <c r="H129" s="24" t="s">
        <v>32</v>
      </c>
      <c r="I129" s="61"/>
      <c r="J129" s="42">
        <v>211</v>
      </c>
      <c r="K129" s="64">
        <v>124908</v>
      </c>
      <c r="L129" s="68">
        <v>136572</v>
      </c>
      <c r="M129" s="69">
        <v>141153</v>
      </c>
    </row>
    <row r="130" spans="3:13" s="2" customFormat="1" ht="15">
      <c r="C130" s="26" t="s">
        <v>31</v>
      </c>
      <c r="D130" s="23" t="s">
        <v>15</v>
      </c>
      <c r="E130" s="24" t="s">
        <v>18</v>
      </c>
      <c r="F130" s="24" t="s">
        <v>109</v>
      </c>
      <c r="G130" s="24" t="s">
        <v>113</v>
      </c>
      <c r="H130" s="20" t="s">
        <v>35</v>
      </c>
      <c r="I130" s="61"/>
      <c r="J130" s="42">
        <v>200</v>
      </c>
      <c r="K130" s="64">
        <f>SUM(K131)</f>
        <v>37717</v>
      </c>
      <c r="L130" s="68">
        <f>SUM(L131)</f>
        <v>40965</v>
      </c>
      <c r="M130" s="69">
        <f>SUM(M131)</f>
        <v>42628</v>
      </c>
    </row>
    <row r="131" spans="3:13" s="2" customFormat="1" ht="15">
      <c r="C131" s="26" t="s">
        <v>36</v>
      </c>
      <c r="D131" s="23" t="s">
        <v>15</v>
      </c>
      <c r="E131" s="24" t="s">
        <v>18</v>
      </c>
      <c r="F131" s="24" t="s">
        <v>109</v>
      </c>
      <c r="G131" s="24" t="s">
        <v>113</v>
      </c>
      <c r="H131" s="24" t="s">
        <v>35</v>
      </c>
      <c r="I131" s="61"/>
      <c r="J131" s="42">
        <v>213</v>
      </c>
      <c r="K131" s="64">
        <v>37717</v>
      </c>
      <c r="L131" s="68">
        <v>40965</v>
      </c>
      <c r="M131" s="69">
        <v>42628</v>
      </c>
    </row>
    <row r="132" spans="3:13" s="2" customFormat="1" ht="33.75" customHeight="1">
      <c r="C132" s="27" t="s">
        <v>115</v>
      </c>
      <c r="D132" s="20" t="s">
        <v>15</v>
      </c>
      <c r="E132" s="20" t="s">
        <v>109</v>
      </c>
      <c r="F132" s="20"/>
      <c r="G132" s="20"/>
      <c r="H132" s="20"/>
      <c r="I132" s="62" t="e">
        <f>I133+#REF!</f>
        <v>#REF!</v>
      </c>
      <c r="J132" s="47"/>
      <c r="K132" s="66">
        <v>2000</v>
      </c>
      <c r="L132" s="66">
        <v>0</v>
      </c>
      <c r="M132" s="67">
        <v>0</v>
      </c>
    </row>
    <row r="133" spans="3:13" s="2" customFormat="1" ht="15">
      <c r="C133" s="27" t="s">
        <v>116</v>
      </c>
      <c r="D133" s="20" t="s">
        <v>15</v>
      </c>
      <c r="E133" s="20" t="s">
        <v>109</v>
      </c>
      <c r="F133" s="20" t="s">
        <v>117</v>
      </c>
      <c r="G133" s="20"/>
      <c r="H133" s="20" t="s">
        <v>118</v>
      </c>
      <c r="I133" s="62" t="e">
        <f>I134+#REF!+#REF!+#REF!</f>
        <v>#REF!</v>
      </c>
      <c r="J133" s="47"/>
      <c r="K133" s="71">
        <v>2000</v>
      </c>
      <c r="L133" s="71">
        <v>0</v>
      </c>
      <c r="M133" s="72">
        <v>0</v>
      </c>
    </row>
    <row r="134" spans="3:13" s="2" customFormat="1" ht="77.25" customHeight="1">
      <c r="C134" s="22" t="s">
        <v>175</v>
      </c>
      <c r="D134" s="23" t="s">
        <v>15</v>
      </c>
      <c r="E134" s="24" t="s">
        <v>109</v>
      </c>
      <c r="F134" s="139" t="s">
        <v>117</v>
      </c>
      <c r="G134" s="24" t="s">
        <v>119</v>
      </c>
      <c r="H134" s="24"/>
      <c r="I134" s="61" t="e">
        <f>I136</f>
        <v>#REF!</v>
      </c>
      <c r="J134" s="42"/>
      <c r="K134" s="71">
        <v>2000</v>
      </c>
      <c r="L134" s="71">
        <v>0</v>
      </c>
      <c r="M134" s="72">
        <v>0</v>
      </c>
    </row>
    <row r="135" spans="3:13" s="2" customFormat="1" ht="65.25" customHeight="1">
      <c r="C135" s="22" t="s">
        <v>120</v>
      </c>
      <c r="D135" s="23" t="s">
        <v>15</v>
      </c>
      <c r="E135" s="24" t="s">
        <v>109</v>
      </c>
      <c r="F135" s="139" t="s">
        <v>117</v>
      </c>
      <c r="G135" s="24" t="s">
        <v>121</v>
      </c>
      <c r="H135" s="24"/>
      <c r="I135" s="61"/>
      <c r="J135" s="42"/>
      <c r="K135" s="71">
        <v>2000</v>
      </c>
      <c r="L135" s="71">
        <v>0</v>
      </c>
      <c r="M135" s="72">
        <v>0</v>
      </c>
    </row>
    <row r="136" spans="3:13" s="2" customFormat="1" ht="50.25" customHeight="1">
      <c r="C136" s="28" t="s">
        <v>122</v>
      </c>
      <c r="D136" s="24" t="s">
        <v>15</v>
      </c>
      <c r="E136" s="24" t="s">
        <v>109</v>
      </c>
      <c r="F136" s="139" t="s">
        <v>117</v>
      </c>
      <c r="G136" s="24" t="s">
        <v>123</v>
      </c>
      <c r="H136" s="24"/>
      <c r="I136" s="61" t="e">
        <f>I138+#REF!+#REF!</f>
        <v>#REF!</v>
      </c>
      <c r="J136" s="42"/>
      <c r="K136" s="71">
        <v>2000</v>
      </c>
      <c r="L136" s="71">
        <v>0</v>
      </c>
      <c r="M136" s="72">
        <v>0</v>
      </c>
    </row>
    <row r="137" spans="3:13" s="2" customFormat="1" ht="73.5" customHeight="1">
      <c r="C137" s="28" t="s">
        <v>124</v>
      </c>
      <c r="D137" s="24" t="s">
        <v>15</v>
      </c>
      <c r="E137" s="24" t="s">
        <v>109</v>
      </c>
      <c r="F137" s="139" t="s">
        <v>117</v>
      </c>
      <c r="G137" s="24" t="s">
        <v>125</v>
      </c>
      <c r="H137" s="24"/>
      <c r="I137" s="61" t="e">
        <f>I139+#REF!+#REF!</f>
        <v>#REF!</v>
      </c>
      <c r="J137" s="42"/>
      <c r="K137" s="71">
        <v>2000</v>
      </c>
      <c r="L137" s="71">
        <v>0</v>
      </c>
      <c r="M137" s="72">
        <v>0</v>
      </c>
    </row>
    <row r="138" spans="3:13" s="2" customFormat="1" ht="30">
      <c r="C138" s="26" t="s">
        <v>46</v>
      </c>
      <c r="D138" s="23" t="s">
        <v>15</v>
      </c>
      <c r="E138" s="24" t="s">
        <v>109</v>
      </c>
      <c r="F138" s="139" t="s">
        <v>117</v>
      </c>
      <c r="G138" s="24" t="s">
        <v>125</v>
      </c>
      <c r="H138" s="20" t="s">
        <v>47</v>
      </c>
      <c r="I138" s="62" t="e">
        <f>I139</f>
        <v>#REF!</v>
      </c>
      <c r="J138" s="47"/>
      <c r="K138" s="71">
        <v>2000</v>
      </c>
      <c r="L138" s="71">
        <v>0</v>
      </c>
      <c r="M138" s="72">
        <v>0</v>
      </c>
    </row>
    <row r="139" spans="3:13" s="2" customFormat="1" ht="30">
      <c r="C139" s="26" t="s">
        <v>48</v>
      </c>
      <c r="D139" s="23" t="s">
        <v>15</v>
      </c>
      <c r="E139" s="24" t="s">
        <v>109</v>
      </c>
      <c r="F139" s="139" t="s">
        <v>117</v>
      </c>
      <c r="G139" s="24" t="s">
        <v>125</v>
      </c>
      <c r="H139" s="24" t="s">
        <v>49</v>
      </c>
      <c r="I139" s="61" t="e">
        <f>#REF!+#REF!</f>
        <v>#REF!</v>
      </c>
      <c r="J139" s="42"/>
      <c r="K139" s="71">
        <v>2000</v>
      </c>
      <c r="L139" s="71">
        <v>0</v>
      </c>
      <c r="M139" s="72">
        <v>0</v>
      </c>
    </row>
    <row r="140" spans="3:13" s="2" customFormat="1" ht="15">
      <c r="C140" s="26" t="s">
        <v>60</v>
      </c>
      <c r="D140" s="23" t="s">
        <v>15</v>
      </c>
      <c r="E140" s="24" t="s">
        <v>109</v>
      </c>
      <c r="F140" s="139" t="s">
        <v>117</v>
      </c>
      <c r="G140" s="24" t="s">
        <v>125</v>
      </c>
      <c r="H140" s="24" t="s">
        <v>58</v>
      </c>
      <c r="I140" s="61" t="e">
        <f>#REF!</f>
        <v>#REF!</v>
      </c>
      <c r="J140" s="42">
        <v>300</v>
      </c>
      <c r="K140" s="71">
        <v>2000</v>
      </c>
      <c r="L140" s="71">
        <v>0</v>
      </c>
      <c r="M140" s="72">
        <v>0</v>
      </c>
    </row>
    <row r="141" spans="3:13" s="2" customFormat="1" ht="15">
      <c r="C141" s="26" t="s">
        <v>55</v>
      </c>
      <c r="D141" s="23" t="s">
        <v>15</v>
      </c>
      <c r="E141" s="24" t="s">
        <v>109</v>
      </c>
      <c r="F141" s="139" t="s">
        <v>117</v>
      </c>
      <c r="G141" s="24" t="s">
        <v>125</v>
      </c>
      <c r="H141" s="24" t="s">
        <v>58</v>
      </c>
      <c r="I141" s="61"/>
      <c r="J141" s="42">
        <v>340</v>
      </c>
      <c r="K141" s="71">
        <v>2000</v>
      </c>
      <c r="L141" s="71">
        <v>0</v>
      </c>
      <c r="M141" s="72">
        <v>0</v>
      </c>
    </row>
    <row r="142" spans="3:13" s="2" customFormat="1" ht="19.5" customHeight="1">
      <c r="C142" s="26" t="s">
        <v>56</v>
      </c>
      <c r="D142" s="23" t="s">
        <v>15</v>
      </c>
      <c r="E142" s="24" t="s">
        <v>109</v>
      </c>
      <c r="F142" s="139" t="s">
        <v>117</v>
      </c>
      <c r="G142" s="24" t="s">
        <v>125</v>
      </c>
      <c r="H142" s="24" t="s">
        <v>58</v>
      </c>
      <c r="I142" s="61"/>
      <c r="J142" s="42">
        <v>346</v>
      </c>
      <c r="K142" s="71">
        <v>2000</v>
      </c>
      <c r="L142" s="71">
        <v>0</v>
      </c>
      <c r="M142" s="72">
        <v>0</v>
      </c>
    </row>
    <row r="143" spans="3:13" s="2" customFormat="1" ht="19.5" customHeight="1">
      <c r="C143" s="140" t="s">
        <v>126</v>
      </c>
      <c r="D143" s="141" t="s">
        <v>15</v>
      </c>
      <c r="E143" s="20" t="s">
        <v>38</v>
      </c>
      <c r="F143" s="20"/>
      <c r="G143" s="24"/>
      <c r="H143" s="24"/>
      <c r="I143" s="61"/>
      <c r="J143" s="42"/>
      <c r="K143" s="65">
        <v>1000</v>
      </c>
      <c r="L143" s="65">
        <v>0</v>
      </c>
      <c r="M143" s="67">
        <v>0</v>
      </c>
    </row>
    <row r="144" spans="3:13" s="2" customFormat="1" ht="19.5" customHeight="1">
      <c r="C144" s="140" t="s">
        <v>127</v>
      </c>
      <c r="D144" s="141" t="s">
        <v>15</v>
      </c>
      <c r="E144" s="20" t="s">
        <v>38</v>
      </c>
      <c r="F144" s="20" t="s">
        <v>128</v>
      </c>
      <c r="G144" s="24"/>
      <c r="H144" s="24"/>
      <c r="I144" s="61"/>
      <c r="J144" s="42"/>
      <c r="K144" s="64">
        <v>1000</v>
      </c>
      <c r="L144" s="64">
        <v>0</v>
      </c>
      <c r="M144" s="69">
        <v>0</v>
      </c>
    </row>
    <row r="145" spans="3:13" s="2" customFormat="1" ht="48.75" customHeight="1">
      <c r="C145" s="142" t="s">
        <v>169</v>
      </c>
      <c r="D145" s="143" t="s">
        <v>15</v>
      </c>
      <c r="E145" s="32" t="s">
        <v>38</v>
      </c>
      <c r="F145" s="144" t="s">
        <v>128</v>
      </c>
      <c r="G145" s="32" t="s">
        <v>129</v>
      </c>
      <c r="H145" s="24"/>
      <c r="I145" s="61"/>
      <c r="J145" s="42"/>
      <c r="K145" s="64">
        <v>1000</v>
      </c>
      <c r="L145" s="64">
        <v>0</v>
      </c>
      <c r="M145" s="69">
        <v>0</v>
      </c>
    </row>
    <row r="146" spans="3:13" s="2" customFormat="1" ht="33" customHeight="1">
      <c r="C146" s="81" t="s">
        <v>130</v>
      </c>
      <c r="D146" s="82" t="s">
        <v>15</v>
      </c>
      <c r="E146" s="83" t="s">
        <v>38</v>
      </c>
      <c r="F146" s="145" t="s">
        <v>128</v>
      </c>
      <c r="G146" s="83" t="s">
        <v>131</v>
      </c>
      <c r="H146" s="146"/>
      <c r="I146" s="61"/>
      <c r="J146" s="42"/>
      <c r="K146" s="64">
        <v>1000</v>
      </c>
      <c r="L146" s="64">
        <v>0</v>
      </c>
      <c r="M146" s="69">
        <v>0</v>
      </c>
    </row>
    <row r="147" spans="3:13" s="2" customFormat="1" ht="42" customHeight="1">
      <c r="C147" s="147" t="s">
        <v>132</v>
      </c>
      <c r="D147" s="148" t="s">
        <v>15</v>
      </c>
      <c r="E147" s="149" t="s">
        <v>38</v>
      </c>
      <c r="F147" s="150">
        <v>12</v>
      </c>
      <c r="G147" s="151">
        <v>151010000</v>
      </c>
      <c r="H147" s="24"/>
      <c r="I147" s="61"/>
      <c r="J147" s="42"/>
      <c r="K147" s="64">
        <v>1000</v>
      </c>
      <c r="L147" s="64">
        <v>0</v>
      </c>
      <c r="M147" s="69">
        <v>0</v>
      </c>
    </row>
    <row r="148" spans="3:13" s="2" customFormat="1" ht="48" customHeight="1">
      <c r="C148" s="152" t="s">
        <v>133</v>
      </c>
      <c r="D148" s="153" t="s">
        <v>15</v>
      </c>
      <c r="E148" s="24" t="s">
        <v>38</v>
      </c>
      <c r="F148" s="139" t="s">
        <v>128</v>
      </c>
      <c r="G148" s="154" t="s">
        <v>134</v>
      </c>
      <c r="H148" s="24"/>
      <c r="I148" s="61"/>
      <c r="J148" s="42"/>
      <c r="K148" s="64">
        <v>1000</v>
      </c>
      <c r="L148" s="64">
        <v>0</v>
      </c>
      <c r="M148" s="69">
        <v>0</v>
      </c>
    </row>
    <row r="149" spans="3:13" s="2" customFormat="1" ht="19.5" customHeight="1">
      <c r="C149" s="152" t="s">
        <v>135</v>
      </c>
      <c r="D149" s="153" t="s">
        <v>15</v>
      </c>
      <c r="E149" s="24" t="s">
        <v>38</v>
      </c>
      <c r="F149" s="139" t="s">
        <v>128</v>
      </c>
      <c r="G149" s="154" t="s">
        <v>134</v>
      </c>
      <c r="H149" s="172" t="s">
        <v>47</v>
      </c>
      <c r="I149" s="173"/>
      <c r="J149" s="174"/>
      <c r="K149" s="175">
        <v>1000</v>
      </c>
      <c r="L149" s="175">
        <v>0</v>
      </c>
      <c r="M149" s="176">
        <v>0</v>
      </c>
    </row>
    <row r="150" spans="3:13" s="2" customFormat="1" ht="19.5" customHeight="1">
      <c r="C150" s="26" t="s">
        <v>48</v>
      </c>
      <c r="D150" s="153" t="s">
        <v>15</v>
      </c>
      <c r="E150" s="24" t="s">
        <v>38</v>
      </c>
      <c r="F150" s="139" t="s">
        <v>128</v>
      </c>
      <c r="G150" s="154" t="s">
        <v>134</v>
      </c>
      <c r="H150" s="24" t="s">
        <v>49</v>
      </c>
      <c r="I150" s="61" t="e">
        <f>#REF!+#REF!</f>
        <v>#REF!</v>
      </c>
      <c r="J150" s="42"/>
      <c r="K150" s="64">
        <v>1000</v>
      </c>
      <c r="L150" s="64">
        <v>0</v>
      </c>
      <c r="M150" s="69">
        <v>0</v>
      </c>
    </row>
    <row r="151" spans="3:13" s="2" customFormat="1" ht="19.5" customHeight="1">
      <c r="C151" s="26" t="s">
        <v>57</v>
      </c>
      <c r="D151" s="153" t="s">
        <v>15</v>
      </c>
      <c r="E151" s="24" t="s">
        <v>38</v>
      </c>
      <c r="F151" s="139" t="s">
        <v>128</v>
      </c>
      <c r="G151" s="154" t="s">
        <v>134</v>
      </c>
      <c r="H151" s="24" t="s">
        <v>58</v>
      </c>
      <c r="I151" s="61" t="e">
        <f>#REF!</f>
        <v>#REF!</v>
      </c>
      <c r="J151" s="42">
        <v>200</v>
      </c>
      <c r="K151" s="64">
        <v>1000</v>
      </c>
      <c r="L151" s="64">
        <v>0</v>
      </c>
      <c r="M151" s="69">
        <v>0</v>
      </c>
    </row>
    <row r="152" spans="3:13" s="2" customFormat="1" ht="19.5" customHeight="1">
      <c r="C152" s="29" t="s">
        <v>31</v>
      </c>
      <c r="D152" s="153" t="s">
        <v>15</v>
      </c>
      <c r="E152" s="24" t="s">
        <v>38</v>
      </c>
      <c r="F152" s="139" t="s">
        <v>128</v>
      </c>
      <c r="G152" s="154" t="s">
        <v>134</v>
      </c>
      <c r="H152" s="24" t="s">
        <v>58</v>
      </c>
      <c r="I152" s="61"/>
      <c r="J152" s="42">
        <v>220</v>
      </c>
      <c r="K152" s="64">
        <v>1000</v>
      </c>
      <c r="L152" s="64">
        <v>0</v>
      </c>
      <c r="M152" s="69">
        <v>0</v>
      </c>
    </row>
    <row r="153" spans="3:13" s="2" customFormat="1" ht="19.5" customHeight="1">
      <c r="C153" s="155" t="s">
        <v>136</v>
      </c>
      <c r="D153" s="153" t="s">
        <v>15</v>
      </c>
      <c r="E153" s="24" t="s">
        <v>38</v>
      </c>
      <c r="F153" s="139" t="s">
        <v>128</v>
      </c>
      <c r="G153" s="154" t="s">
        <v>134</v>
      </c>
      <c r="H153" s="24" t="s">
        <v>58</v>
      </c>
      <c r="I153" s="61"/>
      <c r="J153" s="42">
        <v>226</v>
      </c>
      <c r="K153" s="64">
        <v>1000</v>
      </c>
      <c r="L153" s="64">
        <v>0</v>
      </c>
      <c r="M153" s="69">
        <v>0</v>
      </c>
    </row>
    <row r="154" spans="3:13" s="2" customFormat="1" ht="15.75" customHeight="1">
      <c r="C154" s="84" t="s">
        <v>137</v>
      </c>
      <c r="D154" s="20" t="s">
        <v>15</v>
      </c>
      <c r="E154" s="20" t="s">
        <v>138</v>
      </c>
      <c r="F154" s="20"/>
      <c r="G154" s="20"/>
      <c r="H154" s="20"/>
      <c r="I154" s="163" t="e">
        <f>#REF!+#REF!+I155+#REF!</f>
        <v>#REF!</v>
      </c>
      <c r="J154" s="53"/>
      <c r="K154" s="119">
        <f>SUM(K155)</f>
        <v>100348</v>
      </c>
      <c r="L154" s="119">
        <f>SUM(L155)</f>
        <v>80348</v>
      </c>
      <c r="M154" s="128">
        <f>SUM(M155)</f>
        <v>80348</v>
      </c>
    </row>
    <row r="155" spans="3:13" s="2" customFormat="1" ht="15">
      <c r="C155" s="27" t="s">
        <v>139</v>
      </c>
      <c r="D155" s="20" t="s">
        <v>15</v>
      </c>
      <c r="E155" s="20" t="s">
        <v>138</v>
      </c>
      <c r="F155" s="20" t="s">
        <v>109</v>
      </c>
      <c r="G155" s="20"/>
      <c r="H155" s="20"/>
      <c r="I155" s="62" t="e">
        <f>I157+#REF!+#REF!</f>
        <v>#REF!</v>
      </c>
      <c r="J155" s="47"/>
      <c r="K155" s="70">
        <f>SUM(K156)</f>
        <v>100348</v>
      </c>
      <c r="L155" s="70">
        <f>SUM(L156)</f>
        <v>80348</v>
      </c>
      <c r="M155" s="72">
        <f>SUM(M156)</f>
        <v>80348</v>
      </c>
    </row>
    <row r="156" spans="3:13" s="2" customFormat="1" ht="62.25" customHeight="1">
      <c r="C156" s="81" t="s">
        <v>172</v>
      </c>
      <c r="D156" s="20" t="s">
        <v>15</v>
      </c>
      <c r="E156" s="20" t="s">
        <v>138</v>
      </c>
      <c r="F156" s="20" t="s">
        <v>109</v>
      </c>
      <c r="G156" s="20" t="s">
        <v>140</v>
      </c>
      <c r="H156" s="20"/>
      <c r="I156" s="62"/>
      <c r="J156" s="47"/>
      <c r="K156" s="70">
        <f>SUM(K157)</f>
        <v>100348</v>
      </c>
      <c r="L156" s="70">
        <f>SUM(L157)</f>
        <v>80348</v>
      </c>
      <c r="M156" s="72">
        <f>SUM(M157)</f>
        <v>80348</v>
      </c>
    </row>
    <row r="157" spans="3:13" s="2" customFormat="1" ht="103.5" customHeight="1">
      <c r="C157" s="81" t="s">
        <v>173</v>
      </c>
      <c r="D157" s="24" t="s">
        <v>15</v>
      </c>
      <c r="E157" s="23" t="s">
        <v>138</v>
      </c>
      <c r="F157" s="23" t="s">
        <v>109</v>
      </c>
      <c r="G157" s="24" t="s">
        <v>141</v>
      </c>
      <c r="H157" s="24"/>
      <c r="I157" s="61" t="e">
        <f>#REF!+#REF!</f>
        <v>#REF!</v>
      </c>
      <c r="J157" s="42"/>
      <c r="K157" s="70">
        <f>SUM(K158)</f>
        <v>100348</v>
      </c>
      <c r="L157" s="70">
        <f>SUM(L158)</f>
        <v>80348</v>
      </c>
      <c r="M157" s="72">
        <f>SUM(M158)</f>
        <v>80348</v>
      </c>
    </row>
    <row r="158" spans="3:13" s="2" customFormat="1" ht="30">
      <c r="C158" s="156" t="s">
        <v>142</v>
      </c>
      <c r="D158" s="24" t="s">
        <v>15</v>
      </c>
      <c r="E158" s="23" t="s">
        <v>138</v>
      </c>
      <c r="F158" s="23" t="s">
        <v>109</v>
      </c>
      <c r="G158" s="24" t="s">
        <v>143</v>
      </c>
      <c r="H158" s="24"/>
      <c r="I158" s="61"/>
      <c r="J158" s="42"/>
      <c r="K158" s="70">
        <f>SUM(K159)</f>
        <v>100348</v>
      </c>
      <c r="L158" s="70">
        <f>SUM(L159)</f>
        <v>80348</v>
      </c>
      <c r="M158" s="72">
        <f>SUM(M159)</f>
        <v>80348</v>
      </c>
    </row>
    <row r="159" spans="3:13" s="2" customFormat="1" ht="15">
      <c r="C159" s="156" t="s">
        <v>144</v>
      </c>
      <c r="D159" s="23" t="s">
        <v>15</v>
      </c>
      <c r="E159" s="24" t="s">
        <v>138</v>
      </c>
      <c r="F159" s="24" t="s">
        <v>109</v>
      </c>
      <c r="G159" s="24" t="s">
        <v>145</v>
      </c>
      <c r="H159" s="41"/>
      <c r="I159" s="61"/>
      <c r="J159" s="42"/>
      <c r="K159" s="70">
        <f>SUM(K166+K160)</f>
        <v>100348</v>
      </c>
      <c r="L159" s="70">
        <f>SUM(L160+L166)</f>
        <v>80348</v>
      </c>
      <c r="M159" s="72">
        <v>80348</v>
      </c>
    </row>
    <row r="160" spans="3:13" s="2" customFormat="1" ht="60">
      <c r="C160" s="157" t="s">
        <v>174</v>
      </c>
      <c r="D160" s="23" t="s">
        <v>15</v>
      </c>
      <c r="E160" s="24" t="s">
        <v>138</v>
      </c>
      <c r="F160" s="24" t="s">
        <v>109</v>
      </c>
      <c r="G160" s="24" t="s">
        <v>145</v>
      </c>
      <c r="H160" s="158">
        <v>200</v>
      </c>
      <c r="I160" s="61"/>
      <c r="J160" s="42"/>
      <c r="K160" s="119">
        <f>SUM(K161)</f>
        <v>20000</v>
      </c>
      <c r="L160" s="119">
        <v>0</v>
      </c>
      <c r="M160" s="128">
        <v>0</v>
      </c>
    </row>
    <row r="161" spans="3:13" s="2" customFormat="1" ht="30">
      <c r="C161" s="29" t="s">
        <v>48</v>
      </c>
      <c r="D161" s="23" t="s">
        <v>15</v>
      </c>
      <c r="E161" s="24" t="s">
        <v>138</v>
      </c>
      <c r="F161" s="24" t="s">
        <v>109</v>
      </c>
      <c r="G161" s="24" t="s">
        <v>145</v>
      </c>
      <c r="H161" s="41">
        <v>240</v>
      </c>
      <c r="I161" s="61"/>
      <c r="J161" s="42"/>
      <c r="K161" s="70">
        <f>SUM(K162)</f>
        <v>20000</v>
      </c>
      <c r="L161" s="70">
        <v>0</v>
      </c>
      <c r="M161" s="72">
        <v>0</v>
      </c>
    </row>
    <row r="162" spans="3:13" s="2" customFormat="1" ht="30">
      <c r="C162" s="29" t="s">
        <v>57</v>
      </c>
      <c r="D162" s="23" t="s">
        <v>15</v>
      </c>
      <c r="E162" s="24" t="s">
        <v>138</v>
      </c>
      <c r="F162" s="24" t="s">
        <v>109</v>
      </c>
      <c r="G162" s="24" t="s">
        <v>145</v>
      </c>
      <c r="H162" s="41">
        <v>244</v>
      </c>
      <c r="I162" s="61"/>
      <c r="J162" s="42"/>
      <c r="K162" s="70">
        <f>SUM(K163)</f>
        <v>20000</v>
      </c>
      <c r="L162" s="70">
        <v>0</v>
      </c>
      <c r="M162" s="72">
        <v>0</v>
      </c>
    </row>
    <row r="163" spans="3:13" s="2" customFormat="1" ht="15">
      <c r="C163" s="29" t="s">
        <v>31</v>
      </c>
      <c r="D163" s="23" t="s">
        <v>15</v>
      </c>
      <c r="E163" s="24" t="s">
        <v>138</v>
      </c>
      <c r="F163" s="24" t="s">
        <v>109</v>
      </c>
      <c r="G163" s="24" t="s">
        <v>145</v>
      </c>
      <c r="H163" s="41">
        <v>244</v>
      </c>
      <c r="I163" s="61"/>
      <c r="J163" s="42">
        <v>200</v>
      </c>
      <c r="K163" s="70">
        <f>SUM(K164)</f>
        <v>20000</v>
      </c>
      <c r="L163" s="70">
        <v>0</v>
      </c>
      <c r="M163" s="72">
        <v>0</v>
      </c>
    </row>
    <row r="164" spans="3:13" s="2" customFormat="1" ht="15">
      <c r="C164" s="26" t="s">
        <v>52</v>
      </c>
      <c r="D164" s="23" t="s">
        <v>15</v>
      </c>
      <c r="E164" s="24" t="s">
        <v>138</v>
      </c>
      <c r="F164" s="24" t="s">
        <v>109</v>
      </c>
      <c r="G164" s="24" t="s">
        <v>145</v>
      </c>
      <c r="H164" s="41">
        <v>244</v>
      </c>
      <c r="I164" s="61"/>
      <c r="J164" s="42">
        <v>220</v>
      </c>
      <c r="K164" s="70">
        <f>SUM(K165)</f>
        <v>20000</v>
      </c>
      <c r="L164" s="70">
        <v>0</v>
      </c>
      <c r="M164" s="72">
        <v>0</v>
      </c>
    </row>
    <row r="165" spans="3:13" s="2" customFormat="1" ht="15">
      <c r="C165" s="155" t="s">
        <v>136</v>
      </c>
      <c r="D165" s="23" t="s">
        <v>15</v>
      </c>
      <c r="E165" s="24" t="s">
        <v>138</v>
      </c>
      <c r="F165" s="24" t="s">
        <v>109</v>
      </c>
      <c r="G165" s="24" t="s">
        <v>145</v>
      </c>
      <c r="H165" s="41">
        <v>244</v>
      </c>
      <c r="I165" s="61"/>
      <c r="J165" s="42">
        <v>225</v>
      </c>
      <c r="K165" s="70">
        <v>20000</v>
      </c>
      <c r="L165" s="70">
        <v>0</v>
      </c>
      <c r="M165" s="72">
        <v>0</v>
      </c>
    </row>
    <row r="166" spans="3:13" s="2" customFormat="1" ht="15">
      <c r="C166" s="29" t="s">
        <v>62</v>
      </c>
      <c r="D166" s="23" t="s">
        <v>15</v>
      </c>
      <c r="E166" s="24" t="s">
        <v>138</v>
      </c>
      <c r="F166" s="24" t="s">
        <v>109</v>
      </c>
      <c r="G166" s="78" t="s">
        <v>145</v>
      </c>
      <c r="H166" s="20" t="s">
        <v>63</v>
      </c>
      <c r="I166" s="61" t="e">
        <f>#REF!+I167+#REF!</f>
        <v>#REF!</v>
      </c>
      <c r="J166" s="42"/>
      <c r="K166" s="119">
        <f>SUM(K167)</f>
        <v>80348</v>
      </c>
      <c r="L166" s="119">
        <v>80348</v>
      </c>
      <c r="M166" s="128">
        <v>80348</v>
      </c>
    </row>
    <row r="167" spans="3:13" s="2" customFormat="1" ht="15">
      <c r="C167" s="29" t="s">
        <v>64</v>
      </c>
      <c r="D167" s="23" t="s">
        <v>15</v>
      </c>
      <c r="E167" s="24" t="s">
        <v>138</v>
      </c>
      <c r="F167" s="24" t="s">
        <v>109</v>
      </c>
      <c r="G167" s="78" t="s">
        <v>145</v>
      </c>
      <c r="H167" s="24" t="s">
        <v>65</v>
      </c>
      <c r="I167" s="61" t="e">
        <f>I168+#REF!</f>
        <v>#REF!</v>
      </c>
      <c r="J167" s="42"/>
      <c r="K167" s="70">
        <f>SUM(K168)</f>
        <v>80348</v>
      </c>
      <c r="L167" s="70">
        <v>80348</v>
      </c>
      <c r="M167" s="72">
        <v>80348</v>
      </c>
    </row>
    <row r="168" spans="3:13" s="2" customFormat="1" ht="30">
      <c r="C168" s="29" t="s">
        <v>66</v>
      </c>
      <c r="D168" s="23" t="s">
        <v>15</v>
      </c>
      <c r="E168" s="24" t="s">
        <v>138</v>
      </c>
      <c r="F168" s="24" t="s">
        <v>109</v>
      </c>
      <c r="G168" s="78" t="s">
        <v>145</v>
      </c>
      <c r="H168" s="24" t="s">
        <v>67</v>
      </c>
      <c r="I168" s="61" t="e">
        <f>#REF!</f>
        <v>#REF!</v>
      </c>
      <c r="J168" s="42"/>
      <c r="K168" s="70">
        <f>SUM(K169)</f>
        <v>80348</v>
      </c>
      <c r="L168" s="70">
        <v>80348</v>
      </c>
      <c r="M168" s="72">
        <v>80348</v>
      </c>
    </row>
    <row r="169" spans="3:13" s="2" customFormat="1" ht="15">
      <c r="C169" s="29" t="s">
        <v>31</v>
      </c>
      <c r="D169" s="23" t="s">
        <v>15</v>
      </c>
      <c r="E169" s="24" t="s">
        <v>138</v>
      </c>
      <c r="F169" s="24" t="s">
        <v>109</v>
      </c>
      <c r="G169" s="78" t="s">
        <v>145</v>
      </c>
      <c r="H169" s="24" t="s">
        <v>67</v>
      </c>
      <c r="I169" s="61"/>
      <c r="J169" s="42">
        <v>200</v>
      </c>
      <c r="K169" s="70">
        <f>SUM(K170)</f>
        <v>80348</v>
      </c>
      <c r="L169" s="70">
        <v>80348</v>
      </c>
      <c r="M169" s="72">
        <v>80348</v>
      </c>
    </row>
    <row r="170" spans="3:13" s="2" customFormat="1" ht="15">
      <c r="C170" s="29" t="s">
        <v>68</v>
      </c>
      <c r="D170" s="23" t="s">
        <v>15</v>
      </c>
      <c r="E170" s="24" t="s">
        <v>138</v>
      </c>
      <c r="F170" s="24" t="s">
        <v>109</v>
      </c>
      <c r="G170" s="78" t="s">
        <v>145</v>
      </c>
      <c r="H170" s="24" t="s">
        <v>67</v>
      </c>
      <c r="I170" s="61"/>
      <c r="J170" s="42">
        <v>290</v>
      </c>
      <c r="K170" s="70">
        <v>80348</v>
      </c>
      <c r="L170" s="70">
        <v>80348</v>
      </c>
      <c r="M170" s="72">
        <v>80348</v>
      </c>
    </row>
    <row r="171" spans="3:13" s="2" customFormat="1" ht="14.25">
      <c r="C171" s="159" t="s">
        <v>146</v>
      </c>
      <c r="D171" s="20" t="s">
        <v>15</v>
      </c>
      <c r="E171" s="20" t="s">
        <v>147</v>
      </c>
      <c r="F171" s="20"/>
      <c r="G171" s="20"/>
      <c r="H171" s="20"/>
      <c r="I171" s="62" t="e">
        <f>I172+#REF!</f>
        <v>#REF!</v>
      </c>
      <c r="J171" s="47"/>
      <c r="K171" s="119">
        <f t="shared" ref="K171:K176" si="10">SUM(K172)</f>
        <v>365177</v>
      </c>
      <c r="L171" s="125">
        <f t="shared" ref="L171:L176" si="11">SUM(L172)</f>
        <v>0</v>
      </c>
      <c r="M171" s="128">
        <f t="shared" ref="M171:M176" si="12">SUM(M172)</f>
        <v>0</v>
      </c>
    </row>
    <row r="172" spans="3:13" s="2" customFormat="1" ht="15">
      <c r="C172" s="159" t="s">
        <v>148</v>
      </c>
      <c r="D172" s="20" t="s">
        <v>15</v>
      </c>
      <c r="E172" s="20" t="s">
        <v>147</v>
      </c>
      <c r="F172" s="20" t="s">
        <v>16</v>
      </c>
      <c r="G172" s="20"/>
      <c r="H172" s="20"/>
      <c r="I172" s="62" t="e">
        <f>#REF!+#REF!+#REF!+#REF!+#REF!+#REF!+#REF!</f>
        <v>#REF!</v>
      </c>
      <c r="J172" s="47"/>
      <c r="K172" s="64">
        <f t="shared" si="10"/>
        <v>365177</v>
      </c>
      <c r="L172" s="68">
        <f t="shared" si="11"/>
        <v>0</v>
      </c>
      <c r="M172" s="69">
        <f t="shared" si="12"/>
        <v>0</v>
      </c>
    </row>
    <row r="173" spans="3:13" s="2" customFormat="1" ht="45">
      <c r="C173" s="81" t="s">
        <v>170</v>
      </c>
      <c r="D173" s="160" t="s">
        <v>15</v>
      </c>
      <c r="E173" s="160" t="s">
        <v>147</v>
      </c>
      <c r="F173" s="160" t="s">
        <v>16</v>
      </c>
      <c r="G173" s="160" t="s">
        <v>149</v>
      </c>
      <c r="H173" s="160"/>
      <c r="I173" s="164" t="e">
        <f>#REF!</f>
        <v>#REF!</v>
      </c>
      <c r="J173" s="165"/>
      <c r="K173" s="64">
        <f t="shared" si="10"/>
        <v>365177</v>
      </c>
      <c r="L173" s="68">
        <f t="shared" si="11"/>
        <v>0</v>
      </c>
      <c r="M173" s="69">
        <f t="shared" si="12"/>
        <v>0</v>
      </c>
    </row>
    <row r="174" spans="3:13" s="2" customFormat="1" ht="45">
      <c r="C174" s="161" t="s">
        <v>171</v>
      </c>
      <c r="D174" s="24" t="s">
        <v>15</v>
      </c>
      <c r="E174" s="24" t="s">
        <v>147</v>
      </c>
      <c r="F174" s="24" t="s">
        <v>16</v>
      </c>
      <c r="G174" s="24" t="s">
        <v>150</v>
      </c>
      <c r="H174" s="24"/>
      <c r="I174" s="61"/>
      <c r="J174" s="42"/>
      <c r="K174" s="64">
        <f t="shared" si="10"/>
        <v>365177</v>
      </c>
      <c r="L174" s="68">
        <f t="shared" si="11"/>
        <v>0</v>
      </c>
      <c r="M174" s="69">
        <f t="shared" si="12"/>
        <v>0</v>
      </c>
    </row>
    <row r="175" spans="3:13" s="2" customFormat="1" ht="30">
      <c r="C175" s="161" t="s">
        <v>151</v>
      </c>
      <c r="D175" s="24" t="s">
        <v>15</v>
      </c>
      <c r="E175" s="24" t="s">
        <v>147</v>
      </c>
      <c r="F175" s="24" t="s">
        <v>16</v>
      </c>
      <c r="G175" s="160" t="s">
        <v>152</v>
      </c>
      <c r="H175" s="24"/>
      <c r="I175" s="61" t="e">
        <f>#REF!+#REF!+#REF!+#REF!+#REF!</f>
        <v>#REF!</v>
      </c>
      <c r="J175" s="42"/>
      <c r="K175" s="64">
        <f t="shared" si="10"/>
        <v>365177</v>
      </c>
      <c r="L175" s="68">
        <f t="shared" si="11"/>
        <v>0</v>
      </c>
      <c r="M175" s="69">
        <f t="shared" si="12"/>
        <v>0</v>
      </c>
    </row>
    <row r="176" spans="3:13" s="2" customFormat="1" ht="30">
      <c r="C176" s="26" t="s">
        <v>46</v>
      </c>
      <c r="D176" s="23" t="s">
        <v>15</v>
      </c>
      <c r="E176" s="24" t="s">
        <v>147</v>
      </c>
      <c r="F176" s="24" t="s">
        <v>16</v>
      </c>
      <c r="G176" s="160" t="s">
        <v>153</v>
      </c>
      <c r="H176" s="20" t="s">
        <v>47</v>
      </c>
      <c r="I176" s="61" t="e">
        <f>I177</f>
        <v>#REF!</v>
      </c>
      <c r="J176" s="42"/>
      <c r="K176" s="64">
        <f t="shared" si="10"/>
        <v>365177</v>
      </c>
      <c r="L176" s="68">
        <f t="shared" si="11"/>
        <v>0</v>
      </c>
      <c r="M176" s="69">
        <f t="shared" si="12"/>
        <v>0</v>
      </c>
    </row>
    <row r="177" spans="3:13" s="2" customFormat="1" ht="30">
      <c r="C177" s="26" t="s">
        <v>48</v>
      </c>
      <c r="D177" s="23" t="s">
        <v>15</v>
      </c>
      <c r="E177" s="24" t="s">
        <v>147</v>
      </c>
      <c r="F177" s="24" t="s">
        <v>16</v>
      </c>
      <c r="G177" s="160" t="s">
        <v>153</v>
      </c>
      <c r="H177" s="24" t="s">
        <v>49</v>
      </c>
      <c r="I177" s="61" t="e">
        <f>#REF!+#REF!+I182</f>
        <v>#REF!</v>
      </c>
      <c r="J177" s="42"/>
      <c r="K177" s="64">
        <f>SUM(K182+K190+K178)</f>
        <v>365177</v>
      </c>
      <c r="L177" s="68">
        <f>SUM(L182+L190)</f>
        <v>0</v>
      </c>
      <c r="M177" s="69">
        <f>SUM(M182+M190)</f>
        <v>0</v>
      </c>
    </row>
    <row r="178" spans="3:13" s="2" customFormat="1" ht="30">
      <c r="C178" s="26" t="s">
        <v>50</v>
      </c>
      <c r="D178" s="23" t="s">
        <v>15</v>
      </c>
      <c r="E178" s="24" t="s">
        <v>147</v>
      </c>
      <c r="F178" s="24" t="s">
        <v>16</v>
      </c>
      <c r="G178" s="160" t="s">
        <v>153</v>
      </c>
      <c r="H178" s="24" t="s">
        <v>51</v>
      </c>
      <c r="I178" s="61"/>
      <c r="J178" s="42"/>
      <c r="K178" s="64">
        <f>SUM(K179)</f>
        <v>88000</v>
      </c>
      <c r="L178" s="68"/>
      <c r="M178" s="69"/>
    </row>
    <row r="179" spans="3:13" s="2" customFormat="1" ht="15">
      <c r="C179" s="26" t="s">
        <v>31</v>
      </c>
      <c r="D179" s="23" t="s">
        <v>15</v>
      </c>
      <c r="E179" s="24" t="s">
        <v>147</v>
      </c>
      <c r="F179" s="24" t="s">
        <v>16</v>
      </c>
      <c r="G179" s="160" t="s">
        <v>153</v>
      </c>
      <c r="H179" s="24" t="s">
        <v>51</v>
      </c>
      <c r="I179" s="61"/>
      <c r="J179" s="42">
        <v>200</v>
      </c>
      <c r="K179" s="64">
        <f>SUM(K180)</f>
        <v>88000</v>
      </c>
      <c r="L179" s="68"/>
      <c r="M179" s="69"/>
    </row>
    <row r="180" spans="3:13" s="2" customFormat="1" ht="15">
      <c r="C180" s="26" t="s">
        <v>52</v>
      </c>
      <c r="D180" s="23" t="s">
        <v>15</v>
      </c>
      <c r="E180" s="24" t="s">
        <v>147</v>
      </c>
      <c r="F180" s="24" t="s">
        <v>16</v>
      </c>
      <c r="G180" s="160" t="s">
        <v>153</v>
      </c>
      <c r="H180" s="24" t="s">
        <v>51</v>
      </c>
      <c r="I180" s="61"/>
      <c r="J180" s="42">
        <v>220</v>
      </c>
      <c r="K180" s="64">
        <f>SUM(K181)</f>
        <v>88000</v>
      </c>
      <c r="L180" s="68"/>
      <c r="M180" s="69"/>
    </row>
    <row r="181" spans="3:13" s="2" customFormat="1" ht="15">
      <c r="C181" s="26" t="s">
        <v>53</v>
      </c>
      <c r="D181" s="23" t="s">
        <v>15</v>
      </c>
      <c r="E181" s="24" t="s">
        <v>147</v>
      </c>
      <c r="F181" s="24" t="s">
        <v>16</v>
      </c>
      <c r="G181" s="160" t="s">
        <v>153</v>
      </c>
      <c r="H181" s="24" t="s">
        <v>51</v>
      </c>
      <c r="I181" s="61"/>
      <c r="J181" s="42">
        <v>221</v>
      </c>
      <c r="K181" s="64">
        <v>88000</v>
      </c>
      <c r="L181" s="68"/>
      <c r="M181" s="69"/>
    </row>
    <row r="182" spans="3:13" s="2" customFormat="1" ht="30">
      <c r="C182" s="26" t="s">
        <v>57</v>
      </c>
      <c r="D182" s="23" t="s">
        <v>15</v>
      </c>
      <c r="E182" s="24" t="s">
        <v>147</v>
      </c>
      <c r="F182" s="24" t="s">
        <v>16</v>
      </c>
      <c r="G182" s="160" t="s">
        <v>153</v>
      </c>
      <c r="H182" s="20" t="s">
        <v>58</v>
      </c>
      <c r="I182" s="61" t="e">
        <f>#REF!</f>
        <v>#REF!</v>
      </c>
      <c r="J182" s="42"/>
      <c r="K182" s="64">
        <f>SUM(K183+K186)</f>
        <v>164177</v>
      </c>
      <c r="L182" s="68">
        <f>SUM(L183+L186)</f>
        <v>0</v>
      </c>
      <c r="M182" s="69">
        <f>SUM(M183+M186)</f>
        <v>0</v>
      </c>
    </row>
    <row r="183" spans="3:13" s="2" customFormat="1" ht="15">
      <c r="C183" s="26" t="s">
        <v>31</v>
      </c>
      <c r="D183" s="23" t="s">
        <v>15</v>
      </c>
      <c r="E183" s="24" t="s">
        <v>147</v>
      </c>
      <c r="F183" s="24" t="s">
        <v>16</v>
      </c>
      <c r="G183" s="160" t="s">
        <v>153</v>
      </c>
      <c r="H183" s="24" t="s">
        <v>58</v>
      </c>
      <c r="I183" s="61"/>
      <c r="J183" s="42">
        <v>200</v>
      </c>
      <c r="K183" s="64">
        <f t="shared" ref="K183:M184" si="13">SUM(K184)</f>
        <v>159177</v>
      </c>
      <c r="L183" s="68">
        <f t="shared" si="13"/>
        <v>0</v>
      </c>
      <c r="M183" s="69">
        <f t="shared" si="13"/>
        <v>0</v>
      </c>
    </row>
    <row r="184" spans="3:13" s="2" customFormat="1" ht="15">
      <c r="C184" s="26" t="s">
        <v>52</v>
      </c>
      <c r="D184" s="23" t="s">
        <v>15</v>
      </c>
      <c r="E184" s="24" t="s">
        <v>147</v>
      </c>
      <c r="F184" s="24" t="s">
        <v>16</v>
      </c>
      <c r="G184" s="160" t="s">
        <v>153</v>
      </c>
      <c r="H184" s="24" t="s">
        <v>58</v>
      </c>
      <c r="I184" s="61"/>
      <c r="J184" s="42">
        <v>220</v>
      </c>
      <c r="K184" s="64">
        <f t="shared" si="13"/>
        <v>159177</v>
      </c>
      <c r="L184" s="68">
        <f t="shared" si="13"/>
        <v>0</v>
      </c>
      <c r="M184" s="69">
        <f t="shared" si="13"/>
        <v>0</v>
      </c>
    </row>
    <row r="185" spans="3:13" s="2" customFormat="1" ht="15">
      <c r="C185" s="26" t="s">
        <v>154</v>
      </c>
      <c r="D185" s="23" t="s">
        <v>15</v>
      </c>
      <c r="E185" s="24" t="s">
        <v>147</v>
      </c>
      <c r="F185" s="24" t="s">
        <v>16</v>
      </c>
      <c r="G185" s="160" t="s">
        <v>153</v>
      </c>
      <c r="H185" s="24" t="s">
        <v>58</v>
      </c>
      <c r="I185" s="61"/>
      <c r="J185" s="42">
        <v>225</v>
      </c>
      <c r="K185" s="64">
        <v>159177</v>
      </c>
      <c r="L185" s="68">
        <v>0</v>
      </c>
      <c r="M185" s="69">
        <v>0</v>
      </c>
    </row>
    <row r="186" spans="3:13" s="2" customFormat="1" ht="15">
      <c r="C186" s="26" t="s">
        <v>60</v>
      </c>
      <c r="D186" s="23" t="s">
        <v>15</v>
      </c>
      <c r="E186" s="24" t="s">
        <v>147</v>
      </c>
      <c r="F186" s="24" t="s">
        <v>16</v>
      </c>
      <c r="G186" s="160" t="s">
        <v>153</v>
      </c>
      <c r="H186" s="24" t="s">
        <v>58</v>
      </c>
      <c r="I186" s="61"/>
      <c r="J186" s="42">
        <v>300</v>
      </c>
      <c r="K186" s="64">
        <f>SUM(K187)</f>
        <v>5000</v>
      </c>
      <c r="L186" s="68">
        <v>0</v>
      </c>
      <c r="M186" s="68">
        <v>0</v>
      </c>
    </row>
    <row r="187" spans="3:13" s="2" customFormat="1" ht="15">
      <c r="C187" s="26" t="s">
        <v>55</v>
      </c>
      <c r="D187" s="23" t="s">
        <v>15</v>
      </c>
      <c r="E187" s="24" t="s">
        <v>147</v>
      </c>
      <c r="F187" s="24" t="s">
        <v>16</v>
      </c>
      <c r="G187" s="160" t="s">
        <v>153</v>
      </c>
      <c r="H187" s="24" t="s">
        <v>58</v>
      </c>
      <c r="I187" s="61"/>
      <c r="J187" s="42">
        <v>340</v>
      </c>
      <c r="K187" s="64">
        <f>SUM(K188:K189)</f>
        <v>5000</v>
      </c>
      <c r="L187" s="68">
        <v>0</v>
      </c>
      <c r="M187" s="68">
        <v>0</v>
      </c>
    </row>
    <row r="188" spans="3:13" s="2" customFormat="1" ht="15">
      <c r="C188" s="26" t="s">
        <v>61</v>
      </c>
      <c r="D188" s="23" t="s">
        <v>15</v>
      </c>
      <c r="E188" s="24" t="s">
        <v>147</v>
      </c>
      <c r="F188" s="24" t="s">
        <v>16</v>
      </c>
      <c r="G188" s="160" t="s">
        <v>153</v>
      </c>
      <c r="H188" s="24" t="s">
        <v>58</v>
      </c>
      <c r="I188" s="61"/>
      <c r="J188" s="42">
        <v>344</v>
      </c>
      <c r="K188" s="64">
        <v>0</v>
      </c>
      <c r="L188" s="68">
        <v>0</v>
      </c>
      <c r="M188" s="68">
        <v>0</v>
      </c>
    </row>
    <row r="189" spans="3:13" s="2" customFormat="1" ht="30">
      <c r="C189" s="26" t="s">
        <v>56</v>
      </c>
      <c r="D189" s="23" t="s">
        <v>15</v>
      </c>
      <c r="E189" s="24" t="s">
        <v>147</v>
      </c>
      <c r="F189" s="24" t="s">
        <v>16</v>
      </c>
      <c r="G189" s="160" t="s">
        <v>153</v>
      </c>
      <c r="H189" s="24" t="s">
        <v>58</v>
      </c>
      <c r="I189" s="61"/>
      <c r="J189" s="42">
        <v>346</v>
      </c>
      <c r="K189" s="64">
        <v>5000</v>
      </c>
      <c r="L189" s="68">
        <v>0</v>
      </c>
      <c r="M189" s="68">
        <v>0</v>
      </c>
    </row>
    <row r="190" spans="3:13" s="2" customFormat="1" ht="15">
      <c r="C190" s="26" t="s">
        <v>155</v>
      </c>
      <c r="D190" s="23" t="s">
        <v>15</v>
      </c>
      <c r="E190" s="24" t="s">
        <v>147</v>
      </c>
      <c r="F190" s="24" t="s">
        <v>16</v>
      </c>
      <c r="G190" s="160" t="s">
        <v>153</v>
      </c>
      <c r="H190" s="20" t="s">
        <v>156</v>
      </c>
      <c r="I190" s="61"/>
      <c r="J190" s="42"/>
      <c r="K190" s="70">
        <f t="shared" ref="K190:M192" si="14">SUM(K191)</f>
        <v>113000</v>
      </c>
      <c r="L190" s="70">
        <f t="shared" si="14"/>
        <v>0</v>
      </c>
      <c r="M190" s="70">
        <f t="shared" si="14"/>
        <v>0</v>
      </c>
    </row>
    <row r="191" spans="3:13" s="2" customFormat="1" ht="15">
      <c r="C191" s="26" t="s">
        <v>31</v>
      </c>
      <c r="D191" s="23" t="s">
        <v>15</v>
      </c>
      <c r="E191" s="24" t="s">
        <v>147</v>
      </c>
      <c r="F191" s="24" t="s">
        <v>16</v>
      </c>
      <c r="G191" s="160" t="s">
        <v>153</v>
      </c>
      <c r="H191" s="24" t="s">
        <v>156</v>
      </c>
      <c r="I191" s="61"/>
      <c r="J191" s="42">
        <v>200</v>
      </c>
      <c r="K191" s="70">
        <f t="shared" si="14"/>
        <v>113000</v>
      </c>
      <c r="L191" s="70">
        <f t="shared" si="14"/>
        <v>0</v>
      </c>
      <c r="M191" s="70">
        <f t="shared" si="14"/>
        <v>0</v>
      </c>
    </row>
    <row r="192" spans="3:13" s="2" customFormat="1" ht="15">
      <c r="C192" s="26" t="s">
        <v>52</v>
      </c>
      <c r="D192" s="23" t="s">
        <v>15</v>
      </c>
      <c r="E192" s="24" t="s">
        <v>147</v>
      </c>
      <c r="F192" s="24" t="s">
        <v>16</v>
      </c>
      <c r="G192" s="160" t="s">
        <v>153</v>
      </c>
      <c r="H192" s="24" t="s">
        <v>156</v>
      </c>
      <c r="I192" s="61"/>
      <c r="J192" s="42">
        <v>220</v>
      </c>
      <c r="K192" s="70">
        <f t="shared" si="14"/>
        <v>113000</v>
      </c>
      <c r="L192" s="70">
        <f t="shared" si="14"/>
        <v>0</v>
      </c>
      <c r="M192" s="70">
        <f t="shared" si="14"/>
        <v>0</v>
      </c>
    </row>
    <row r="193" spans="3:13" s="2" customFormat="1" ht="15">
      <c r="C193" s="26" t="s">
        <v>157</v>
      </c>
      <c r="D193" s="23" t="s">
        <v>15</v>
      </c>
      <c r="E193" s="24" t="s">
        <v>147</v>
      </c>
      <c r="F193" s="24" t="s">
        <v>16</v>
      </c>
      <c r="G193" s="160" t="s">
        <v>153</v>
      </c>
      <c r="H193" s="24" t="s">
        <v>156</v>
      </c>
      <c r="I193" s="61"/>
      <c r="J193" s="42">
        <v>223</v>
      </c>
      <c r="K193" s="70">
        <v>113000</v>
      </c>
      <c r="L193" s="70">
        <v>0</v>
      </c>
      <c r="M193" s="70">
        <v>0</v>
      </c>
    </row>
    <row r="194" spans="3:13" s="2" customFormat="1" ht="14.25">
      <c r="C194" s="162" t="s">
        <v>158</v>
      </c>
      <c r="D194" s="19" t="s">
        <v>15</v>
      </c>
      <c r="E194" s="20" t="s">
        <v>117</v>
      </c>
      <c r="F194" s="20" t="s">
        <v>16</v>
      </c>
      <c r="G194" s="20"/>
      <c r="H194" s="158"/>
      <c r="I194" s="62"/>
      <c r="J194" s="47"/>
      <c r="K194" s="119">
        <f t="shared" ref="K194:K199" si="15">SUM(K195)</f>
        <v>135000</v>
      </c>
      <c r="L194" s="125">
        <v>164997</v>
      </c>
      <c r="M194" s="128">
        <v>164997</v>
      </c>
    </row>
    <row r="195" spans="3:13" s="2" customFormat="1" ht="30.75" customHeight="1">
      <c r="C195" s="162" t="s">
        <v>159</v>
      </c>
      <c r="D195" s="19" t="s">
        <v>15</v>
      </c>
      <c r="E195" s="20" t="s">
        <v>117</v>
      </c>
      <c r="F195" s="20" t="s">
        <v>16</v>
      </c>
      <c r="G195" s="20" t="s">
        <v>160</v>
      </c>
      <c r="H195" s="158"/>
      <c r="I195" s="62"/>
      <c r="J195" s="47"/>
      <c r="K195" s="70">
        <f t="shared" si="15"/>
        <v>135000</v>
      </c>
      <c r="L195" s="71">
        <v>164997</v>
      </c>
      <c r="M195" s="72">
        <v>164997</v>
      </c>
    </row>
    <row r="196" spans="3:13" s="2" customFormat="1" ht="30">
      <c r="C196" s="155" t="s">
        <v>161</v>
      </c>
      <c r="D196" s="23" t="s">
        <v>15</v>
      </c>
      <c r="E196" s="24" t="s">
        <v>117</v>
      </c>
      <c r="F196" s="24" t="s">
        <v>16</v>
      </c>
      <c r="G196" s="24" t="s">
        <v>162</v>
      </c>
      <c r="H196" s="158">
        <v>300</v>
      </c>
      <c r="I196" s="61"/>
      <c r="J196" s="42"/>
      <c r="K196" s="70">
        <f t="shared" si="15"/>
        <v>135000</v>
      </c>
      <c r="L196" s="71">
        <v>164997</v>
      </c>
      <c r="M196" s="72">
        <v>164997</v>
      </c>
    </row>
    <row r="197" spans="3:13" s="2" customFormat="1" ht="15">
      <c r="C197" s="155" t="s">
        <v>163</v>
      </c>
      <c r="D197" s="23" t="s">
        <v>15</v>
      </c>
      <c r="E197" s="24" t="s">
        <v>117</v>
      </c>
      <c r="F197" s="24" t="s">
        <v>16</v>
      </c>
      <c r="G197" s="24" t="s">
        <v>162</v>
      </c>
      <c r="H197" s="41">
        <v>312</v>
      </c>
      <c r="I197" s="61"/>
      <c r="J197" s="42"/>
      <c r="K197" s="70">
        <f t="shared" si="15"/>
        <v>135000</v>
      </c>
      <c r="L197" s="71">
        <v>164997</v>
      </c>
      <c r="M197" s="72">
        <v>164997</v>
      </c>
    </row>
    <row r="198" spans="3:13" s="2" customFormat="1" ht="15">
      <c r="C198" s="155" t="s">
        <v>31</v>
      </c>
      <c r="D198" s="23" t="s">
        <v>15</v>
      </c>
      <c r="E198" s="24" t="s">
        <v>117</v>
      </c>
      <c r="F198" s="24" t="s">
        <v>16</v>
      </c>
      <c r="G198" s="24" t="s">
        <v>162</v>
      </c>
      <c r="H198" s="41">
        <v>312</v>
      </c>
      <c r="I198" s="61"/>
      <c r="J198" s="42">
        <v>200</v>
      </c>
      <c r="K198" s="70">
        <f t="shared" si="15"/>
        <v>135000</v>
      </c>
      <c r="L198" s="71">
        <v>164997</v>
      </c>
      <c r="M198" s="72">
        <v>164997</v>
      </c>
    </row>
    <row r="199" spans="3:13" s="2" customFormat="1" ht="15">
      <c r="C199" s="155" t="s">
        <v>44</v>
      </c>
      <c r="D199" s="23" t="s">
        <v>15</v>
      </c>
      <c r="E199" s="24" t="s">
        <v>117</v>
      </c>
      <c r="F199" s="24" t="s">
        <v>16</v>
      </c>
      <c r="G199" s="24" t="s">
        <v>162</v>
      </c>
      <c r="H199" s="41">
        <v>312</v>
      </c>
      <c r="I199" s="61"/>
      <c r="J199" s="42">
        <v>260</v>
      </c>
      <c r="K199" s="70">
        <f t="shared" si="15"/>
        <v>135000</v>
      </c>
      <c r="L199" s="71">
        <v>164997</v>
      </c>
      <c r="M199" s="72">
        <v>164997</v>
      </c>
    </row>
    <row r="200" spans="3:13" s="2" customFormat="1" ht="30">
      <c r="C200" s="155" t="s">
        <v>164</v>
      </c>
      <c r="D200" s="23" t="s">
        <v>15</v>
      </c>
      <c r="E200" s="24" t="s">
        <v>117</v>
      </c>
      <c r="F200" s="24" t="s">
        <v>16</v>
      </c>
      <c r="G200" s="24" t="s">
        <v>162</v>
      </c>
      <c r="H200" s="41">
        <v>312</v>
      </c>
      <c r="I200" s="61"/>
      <c r="J200" s="42">
        <v>264</v>
      </c>
      <c r="K200" s="70">
        <v>135000</v>
      </c>
      <c r="L200" s="71">
        <v>164997</v>
      </c>
      <c r="M200" s="72">
        <v>164997</v>
      </c>
    </row>
    <row r="201" spans="3:13" ht="15.75" customHeight="1">
      <c r="C201" s="166" t="s">
        <v>165</v>
      </c>
      <c r="D201" s="19"/>
      <c r="E201" s="20"/>
      <c r="F201" s="20"/>
      <c r="G201" s="20"/>
      <c r="H201" s="20"/>
      <c r="I201" s="62"/>
      <c r="J201" s="47"/>
      <c r="K201" s="65">
        <f>SUM(K7+K119+K132+K143+K154+K171+K194)</f>
        <v>1748514</v>
      </c>
      <c r="L201" s="66">
        <f>SUM(L5)</f>
        <v>623498</v>
      </c>
      <c r="M201" s="67">
        <f>SUM(M5)</f>
        <v>607166</v>
      </c>
    </row>
    <row r="202" spans="3:13" ht="10.5" customHeight="1">
      <c r="I202" s="167"/>
      <c r="J202" s="168"/>
      <c r="K202" s="169"/>
      <c r="L202" s="169"/>
      <c r="M202" s="169"/>
    </row>
    <row r="203" spans="3:13" ht="14.25" customHeight="1">
      <c r="C203" s="3" t="s">
        <v>166</v>
      </c>
      <c r="D203" s="171"/>
      <c r="E203" s="171"/>
      <c r="F203" s="171"/>
      <c r="G203" s="171"/>
      <c r="H203" s="171"/>
      <c r="I203" s="171"/>
      <c r="J203" s="171"/>
    </row>
    <row r="204" spans="3:13">
      <c r="C204" s="177" t="s">
        <v>177</v>
      </c>
    </row>
    <row r="205" spans="3:13">
      <c r="G205" s="5" t="s">
        <v>167</v>
      </c>
    </row>
  </sheetData>
  <mergeCells count="2">
    <mergeCell ref="C1:K1"/>
    <mergeCell ref="D203:J203"/>
  </mergeCells>
  <pageMargins left="0.78740157480314998" right="0" top="0.39370078740157499" bottom="0.196850393700787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Нижнегридинский ЦСДК</cp:lastModifiedBy>
  <cp:lastPrinted>2025-01-14T16:49:39Z</cp:lastPrinted>
  <dcterms:created xsi:type="dcterms:W3CDTF">2011-12-21T16:49:00Z</dcterms:created>
  <dcterms:modified xsi:type="dcterms:W3CDTF">2025-01-14T16:49:42Z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DFADF4C4C7D249A389B407FD3F15E632_12</vt:lpwstr>
  </property>
  <property fmtid="{D5CDD505-2E9C-101B-9397-08002B2CF9AE}" pid="3" name="KSOProductBuildVer">
    <vt:lpwstr>1049-12.2.0.19307</vt:lpwstr>
  </property>
</Properties>
</file>